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Minutes\Full Parish Council\2020\"/>
    </mc:Choice>
  </mc:AlternateContent>
  <xr:revisionPtr revIDLastSave="0" documentId="8_{5D294D1E-672F-4103-A6E7-9F378367AE10}" xr6:coauthVersionLast="45" xr6:coauthVersionMax="45" xr10:uidLastSave="{00000000-0000-0000-0000-000000000000}"/>
  <bookViews>
    <workbookView xWindow="-108" yWindow="-108" windowWidth="23256" windowHeight="12576" activeTab="3" xr2:uid="{00DD622D-C3A0-4116-ABBA-DFB5916C8D93}"/>
  </bookViews>
  <sheets>
    <sheet name="Budget-Forecast Comparison Q1" sheetId="1" r:id="rId1"/>
    <sheet name="Budget-Forecast Comparison Q2" sheetId="2" r:id="rId2"/>
    <sheet name="Budget-Forecast Comparison NOV" sheetId="3" r:id="rId3"/>
    <sheet name="Budget-Forecast Comparison Q3" sheetId="4" r:id="rId4"/>
  </sheets>
  <definedNames>
    <definedName name="_xlnm.Print_Area" localSheetId="2">'Budget-Forecast Comparison NOV'!$C$2:$O$125</definedName>
    <definedName name="_xlnm.Print_Area" localSheetId="0">'Budget-Forecast Comparison Q1'!$C$2:$O$121</definedName>
    <definedName name="_xlnm.Print_Area" localSheetId="1">'Budget-Forecast Comparison Q2'!$C$2:$O$125</definedName>
    <definedName name="_xlnm.Print_Area" localSheetId="3">'Budget-Forecast Comparison Q3'!$C$2:$O$126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4" l="1"/>
  <c r="K120" i="4"/>
  <c r="G120" i="4"/>
  <c r="G109" i="4" s="1"/>
  <c r="G110" i="4" s="1"/>
  <c r="I118" i="4"/>
  <c r="I115" i="4"/>
  <c r="I114" i="4"/>
  <c r="I113" i="4"/>
  <c r="I112" i="4"/>
  <c r="I120" i="4" s="1"/>
  <c r="K108" i="4"/>
  <c r="I108" i="4"/>
  <c r="K97" i="4"/>
  <c r="I97" i="4"/>
  <c r="G97" i="4"/>
  <c r="N96" i="4"/>
  <c r="N95" i="4"/>
  <c r="N94" i="4"/>
  <c r="N93" i="4"/>
  <c r="N92" i="4"/>
  <c r="N91" i="4"/>
  <c r="N90" i="4"/>
  <c r="K78" i="4"/>
  <c r="I78" i="4"/>
  <c r="G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K57" i="4"/>
  <c r="I57" i="4"/>
  <c r="G57" i="4"/>
  <c r="N56" i="4"/>
  <c r="N57" i="4" s="1"/>
  <c r="N55" i="4"/>
  <c r="K53" i="4"/>
  <c r="I53" i="4"/>
  <c r="G53" i="4"/>
  <c r="N52" i="4"/>
  <c r="N51" i="4"/>
  <c r="N53" i="4" s="1"/>
  <c r="K49" i="4"/>
  <c r="I49" i="4"/>
  <c r="G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K33" i="4"/>
  <c r="I33" i="4"/>
  <c r="G33" i="4"/>
  <c r="N32" i="4"/>
  <c r="N31" i="4"/>
  <c r="N30" i="4"/>
  <c r="N29" i="4"/>
  <c r="N28" i="4"/>
  <c r="N27" i="4"/>
  <c r="N26" i="4"/>
  <c r="N25" i="4"/>
  <c r="N24" i="4"/>
  <c r="N23" i="4"/>
  <c r="N22" i="4"/>
  <c r="N21" i="4"/>
  <c r="N19" i="4"/>
  <c r="N18" i="4"/>
  <c r="N17" i="4"/>
  <c r="N16" i="4"/>
  <c r="N15" i="4"/>
  <c r="N14" i="4"/>
  <c r="N13" i="4"/>
  <c r="I11" i="4"/>
  <c r="G11" i="4"/>
  <c r="N10" i="4"/>
  <c r="K9" i="4"/>
  <c r="K11" i="4" s="1"/>
  <c r="N9" i="4" l="1"/>
  <c r="N11" i="4" s="1"/>
  <c r="N49" i="4"/>
  <c r="N78" i="4"/>
  <c r="N97" i="4"/>
  <c r="G58" i="4"/>
  <c r="G63" i="4" s="1"/>
  <c r="G82" i="4"/>
  <c r="K58" i="4"/>
  <c r="K63" i="4" s="1"/>
  <c r="N33" i="4"/>
  <c r="N58" i="4" s="1"/>
  <c r="N63" i="4" s="1"/>
  <c r="K82" i="4"/>
  <c r="I58" i="4"/>
  <c r="I63" i="4" s="1"/>
  <c r="I82" i="4"/>
  <c r="I99" i="4" s="1"/>
  <c r="G99" i="4"/>
  <c r="G100" i="4" s="1"/>
  <c r="K119" i="3"/>
  <c r="G119" i="3"/>
  <c r="G108" i="3" s="1"/>
  <c r="G109" i="3" s="1"/>
  <c r="I117" i="3"/>
  <c r="I114" i="3"/>
  <c r="I113" i="3"/>
  <c r="I112" i="3"/>
  <c r="I111" i="3"/>
  <c r="K107" i="3"/>
  <c r="I107" i="3" s="1"/>
  <c r="K96" i="3"/>
  <c r="I96" i="3"/>
  <c r="G96" i="3"/>
  <c r="N95" i="3"/>
  <c r="N94" i="3"/>
  <c r="N93" i="3"/>
  <c r="N92" i="3"/>
  <c r="N91" i="3"/>
  <c r="N90" i="3"/>
  <c r="N89" i="3"/>
  <c r="K77" i="3"/>
  <c r="I77" i="3"/>
  <c r="G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K56" i="3"/>
  <c r="I56" i="3"/>
  <c r="G56" i="3"/>
  <c r="N55" i="3"/>
  <c r="N54" i="3"/>
  <c r="N56" i="3" s="1"/>
  <c r="K52" i="3"/>
  <c r="I52" i="3"/>
  <c r="G52" i="3"/>
  <c r="N51" i="3"/>
  <c r="N50" i="3"/>
  <c r="K48" i="3"/>
  <c r="I48" i="3"/>
  <c r="G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K32" i="3"/>
  <c r="I32" i="3"/>
  <c r="G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32" i="3" s="1"/>
  <c r="I11" i="3"/>
  <c r="G11" i="3"/>
  <c r="N10" i="3"/>
  <c r="K9" i="3"/>
  <c r="K11" i="3" s="1"/>
  <c r="N77" i="3" l="1"/>
  <c r="N96" i="3"/>
  <c r="I119" i="3"/>
  <c r="N48" i="3"/>
  <c r="I81" i="3"/>
  <c r="I98" i="3" s="1"/>
  <c r="G57" i="3"/>
  <c r="G62" i="3" s="1"/>
  <c r="G81" i="3"/>
  <c r="N52" i="3"/>
  <c r="I57" i="3"/>
  <c r="I62" i="3" s="1"/>
  <c r="Q82" i="4"/>
  <c r="N82" i="4"/>
  <c r="N99" i="4" s="1"/>
  <c r="K99" i="4"/>
  <c r="K123" i="4" s="1"/>
  <c r="K57" i="3"/>
  <c r="K62" i="3" s="1"/>
  <c r="K81" i="3"/>
  <c r="G98" i="3"/>
  <c r="G99" i="3" s="1"/>
  <c r="K98" i="3"/>
  <c r="N9" i="3"/>
  <c r="N11" i="3" s="1"/>
  <c r="N90" i="2"/>
  <c r="K118" i="2"/>
  <c r="G118" i="2"/>
  <c r="G108" i="2" s="1"/>
  <c r="G109" i="2" s="1"/>
  <c r="I116" i="2"/>
  <c r="I114" i="2"/>
  <c r="I113" i="2"/>
  <c r="I112" i="2"/>
  <c r="I111" i="2"/>
  <c r="K107" i="2"/>
  <c r="I107" i="2" s="1"/>
  <c r="K96" i="2"/>
  <c r="I96" i="2"/>
  <c r="G96" i="2"/>
  <c r="N95" i="2"/>
  <c r="N94" i="2"/>
  <c r="N93" i="2"/>
  <c r="N92" i="2"/>
  <c r="N91" i="2"/>
  <c r="N89" i="2"/>
  <c r="K77" i="2"/>
  <c r="I77" i="2"/>
  <c r="G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K56" i="2"/>
  <c r="I56" i="2"/>
  <c r="G56" i="2"/>
  <c r="N55" i="2"/>
  <c r="N54" i="2"/>
  <c r="K52" i="2"/>
  <c r="I52" i="2"/>
  <c r="G52" i="2"/>
  <c r="N51" i="2"/>
  <c r="N50" i="2"/>
  <c r="K48" i="2"/>
  <c r="I48" i="2"/>
  <c r="G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K32" i="2"/>
  <c r="I32" i="2"/>
  <c r="G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I11" i="2"/>
  <c r="G11" i="2"/>
  <c r="N10" i="2"/>
  <c r="K9" i="2"/>
  <c r="K11" i="2" s="1"/>
  <c r="Q81" i="3" l="1"/>
  <c r="N57" i="3"/>
  <c r="N62" i="3" s="1"/>
  <c r="K109" i="4"/>
  <c r="I109" i="4" s="1"/>
  <c r="I110" i="4" s="1"/>
  <c r="K100" i="4"/>
  <c r="K122" i="4"/>
  <c r="K126" i="4"/>
  <c r="I122" i="4"/>
  <c r="N81" i="3"/>
  <c r="N98" i="3" s="1"/>
  <c r="K122" i="3"/>
  <c r="K121" i="3"/>
  <c r="K99" i="3"/>
  <c r="K108" i="3"/>
  <c r="N56" i="2"/>
  <c r="G81" i="2"/>
  <c r="N48" i="2"/>
  <c r="N52" i="2"/>
  <c r="G57" i="2"/>
  <c r="G62" i="2" s="1"/>
  <c r="I118" i="2"/>
  <c r="N77" i="2"/>
  <c r="N32" i="2"/>
  <c r="K81" i="2"/>
  <c r="K98" i="2" s="1"/>
  <c r="K121" i="2" s="1"/>
  <c r="K57" i="2"/>
  <c r="K62" i="2" s="1"/>
  <c r="N96" i="2"/>
  <c r="I57" i="2"/>
  <c r="I62" i="2" s="1"/>
  <c r="I81" i="2"/>
  <c r="I98" i="2" s="1"/>
  <c r="G98" i="2"/>
  <c r="G99" i="2" s="1"/>
  <c r="N9" i="2"/>
  <c r="N11" i="2" s="1"/>
  <c r="K107" i="1"/>
  <c r="K110" i="4" l="1"/>
  <c r="I108" i="3"/>
  <c r="I109" i="3" s="1"/>
  <c r="K109" i="3"/>
  <c r="K125" i="3"/>
  <c r="I121" i="3"/>
  <c r="N57" i="2"/>
  <c r="N62" i="2" s="1"/>
  <c r="Q81" i="2"/>
  <c r="K120" i="2"/>
  <c r="K99" i="2"/>
  <c r="K108" i="2"/>
  <c r="N81" i="2"/>
  <c r="N98" i="2" s="1"/>
  <c r="N89" i="1"/>
  <c r="N90" i="1"/>
  <c r="N91" i="1"/>
  <c r="N92" i="1"/>
  <c r="N93" i="1"/>
  <c r="N94" i="1"/>
  <c r="N95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54" i="1"/>
  <c r="N56" i="1" s="1"/>
  <c r="N55" i="1"/>
  <c r="N50" i="1"/>
  <c r="N52" i="1" s="1"/>
  <c r="N51" i="1"/>
  <c r="N34" i="1"/>
  <c r="N35" i="1"/>
  <c r="N36" i="1"/>
  <c r="N37" i="1"/>
  <c r="N38" i="1"/>
  <c r="N39" i="1"/>
  <c r="N40" i="1"/>
  <c r="N41" i="1"/>
  <c r="N42" i="1"/>
  <c r="N43" i="1"/>
  <c r="N44" i="1"/>
  <c r="N45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K9" i="1"/>
  <c r="N9" i="1" s="1"/>
  <c r="N11" i="1" s="1"/>
  <c r="N10" i="1"/>
  <c r="K118" i="1"/>
  <c r="N47" i="1"/>
  <c r="N46" i="1"/>
  <c r="N122" i="1"/>
  <c r="G32" i="1"/>
  <c r="I32" i="1"/>
  <c r="K32" i="1"/>
  <c r="G48" i="1"/>
  <c r="I48" i="1"/>
  <c r="K48" i="1"/>
  <c r="G52" i="1"/>
  <c r="I52" i="1"/>
  <c r="K52" i="1"/>
  <c r="G56" i="1"/>
  <c r="I56" i="1"/>
  <c r="K56" i="1"/>
  <c r="G11" i="1"/>
  <c r="G77" i="1"/>
  <c r="G96" i="1"/>
  <c r="G118" i="1"/>
  <c r="G108" i="1"/>
  <c r="G109" i="1" s="1"/>
  <c r="I107" i="1"/>
  <c r="I116" i="1"/>
  <c r="I114" i="1"/>
  <c r="I113" i="1"/>
  <c r="K96" i="1"/>
  <c r="I96" i="1"/>
  <c r="K77" i="1"/>
  <c r="I77" i="1"/>
  <c r="K11" i="1"/>
  <c r="I11" i="1"/>
  <c r="I111" i="1"/>
  <c r="I112" i="1"/>
  <c r="K81" i="1" l="1"/>
  <c r="K98" i="1" s="1"/>
  <c r="I57" i="1"/>
  <c r="I62" i="1" s="1"/>
  <c r="K108" i="1"/>
  <c r="K120" i="1"/>
  <c r="K123" i="2" s="1"/>
  <c r="K125" i="2" s="1"/>
  <c r="I81" i="1"/>
  <c r="I98" i="1" s="1"/>
  <c r="N77" i="1"/>
  <c r="N96" i="1"/>
  <c r="N32" i="1"/>
  <c r="N57" i="1" s="1"/>
  <c r="N62" i="1" s="1"/>
  <c r="I118" i="1"/>
  <c r="G81" i="1"/>
  <c r="G98" i="1" s="1"/>
  <c r="G99" i="1" s="1"/>
  <c r="N48" i="1"/>
  <c r="K57" i="1"/>
  <c r="K62" i="1" s="1"/>
  <c r="G57" i="1"/>
  <c r="G62" i="1" s="1"/>
  <c r="I120" i="2"/>
  <c r="I108" i="2"/>
  <c r="I109" i="2" s="1"/>
  <c r="K109" i="2"/>
  <c r="K99" i="1"/>
  <c r="I108" i="1"/>
  <c r="I109" i="1" s="1"/>
  <c r="I120" i="1" l="1"/>
  <c r="Q81" i="1"/>
  <c r="N81" i="1"/>
  <c r="N98" i="1" s="1"/>
  <c r="K109" i="1"/>
</calcChain>
</file>

<file path=xl/sharedStrings.xml><?xml version="1.0" encoding="utf-8"?>
<sst xmlns="http://schemas.openxmlformats.org/spreadsheetml/2006/main" count="697" uniqueCount="178">
  <si>
    <t>PLAISTOW &amp; IFOLD PARISH COUNCIL</t>
  </si>
  <si>
    <t>APPROVED</t>
  </si>
  <si>
    <t>ACTUAL</t>
  </si>
  <si>
    <t>PROJECTED</t>
  </si>
  <si>
    <t>Ref</t>
  </si>
  <si>
    <t>EXPENDITURE</t>
  </si>
  <si>
    <t>BUDGET</t>
  </si>
  <si>
    <t>FORECAST</t>
  </si>
  <si>
    <t xml:space="preserve">COMMENTS </t>
  </si>
  <si>
    <t>2019/20</t>
  </si>
  <si>
    <t>STAFF</t>
  </si>
  <si>
    <t>Clerk's Salary</t>
  </si>
  <si>
    <t>Clerk's Expenses</t>
  </si>
  <si>
    <t>GENERAL ADMINISTRATION</t>
  </si>
  <si>
    <t>Training - Clerk</t>
  </si>
  <si>
    <t>Insurances</t>
  </si>
  <si>
    <t>Audit Fees</t>
  </si>
  <si>
    <t>Data Protection Registration</t>
  </si>
  <si>
    <t>Subscriptions</t>
  </si>
  <si>
    <t>Councillor Training/Conferences</t>
  </si>
  <si>
    <t>Councillors Expenses</t>
  </si>
  <si>
    <t>Chairman's Allowance</t>
  </si>
  <si>
    <t>Hire Fees - Kelsey Hall</t>
  </si>
  <si>
    <t>Hire Fees - Winterton Hall</t>
  </si>
  <si>
    <t>Hire Fees - Plaistow Youth Club</t>
  </si>
  <si>
    <t>Bank Charges</t>
  </si>
  <si>
    <t>Accounts Software etc.</t>
  </si>
  <si>
    <t>Web Site Maintenance</t>
  </si>
  <si>
    <t>?</t>
  </si>
  <si>
    <t>New - Website Update</t>
  </si>
  <si>
    <t>*</t>
  </si>
  <si>
    <t>Postage</t>
  </si>
  <si>
    <t>Other Expenses</t>
  </si>
  <si>
    <t>GRANTS AND DONATIONS</t>
  </si>
  <si>
    <t>Winterton Hall</t>
  </si>
  <si>
    <t>Kelsey Hall</t>
  </si>
  <si>
    <t>Plaistow PreSchool</t>
  </si>
  <si>
    <t>Little Acorns PreSchool</t>
  </si>
  <si>
    <t>??</t>
  </si>
  <si>
    <t>Little Acorns PreSchool (Toddler Group)</t>
  </si>
  <si>
    <t>Billingshurst Community Bus</t>
  </si>
  <si>
    <t>Plaisttow Afternoon Tea Club</t>
  </si>
  <si>
    <t xml:space="preserve">Youth Club </t>
  </si>
  <si>
    <t>Kirdford Mothers and Toddlers Group</t>
  </si>
  <si>
    <t>Winterton Hall - Special Project</t>
  </si>
  <si>
    <t>Scouts</t>
  </si>
  <si>
    <t>Home Start</t>
  </si>
  <si>
    <t>Thev North Singers</t>
  </si>
  <si>
    <t>IFRA</t>
  </si>
  <si>
    <t>S137 PAYMENTS</t>
  </si>
  <si>
    <t>Friends of Chichester Hospitals</t>
  </si>
  <si>
    <t>First Responders</t>
  </si>
  <si>
    <t>OTHER PAYMENTS</t>
  </si>
  <si>
    <t>Other Payments (Xmas Trees)</t>
  </si>
  <si>
    <t>C/FWD</t>
  </si>
  <si>
    <t>Page 1 of 2</t>
  </si>
  <si>
    <t>B/FWD</t>
  </si>
  <si>
    <t>VILLAGE MAINTENANCE</t>
  </si>
  <si>
    <t>Grass Cutting</t>
  </si>
  <si>
    <t>Litter Bin Emptying</t>
  </si>
  <si>
    <t>Tennis Court Cleaning</t>
  </si>
  <si>
    <t>Churchyard Maintenance</t>
  </si>
  <si>
    <t>RoSPA Play Area Inspection</t>
  </si>
  <si>
    <t>Playground Repairs &amp; Maintenance</t>
  </si>
  <si>
    <t>Tree Surgery</t>
  </si>
  <si>
    <t>Traffic Calming</t>
  </si>
  <si>
    <t>Pavillion Cost &amp; Maintenance</t>
  </si>
  <si>
    <t>PRC to review with Christine Pearce</t>
  </si>
  <si>
    <t>TOTAL EXPENDITURE</t>
  </si>
  <si>
    <t>INCOME</t>
  </si>
  <si>
    <t>Precept</t>
  </si>
  <si>
    <t>Grants - Battle's Over</t>
  </si>
  <si>
    <t>Neighbourhood Plan Grant (SEA)</t>
  </si>
  <si>
    <t>CIL Payments</t>
  </si>
  <si>
    <t>New Home Bonus</t>
  </si>
  <si>
    <t xml:space="preserve">Contributions: CROUCHLANDS </t>
  </si>
  <si>
    <t>Interest Received</t>
  </si>
  <si>
    <t>TOTAL INCOME</t>
  </si>
  <si>
    <t>NET UNDER  /  ( OVERSPEND)</t>
  </si>
  <si>
    <t>RESERVE POSITION</t>
  </si>
  <si>
    <t>RESERVES</t>
  </si>
  <si>
    <t>MOVEMENTS</t>
  </si>
  <si>
    <t>General Reserve</t>
  </si>
  <si>
    <t>Movement</t>
  </si>
  <si>
    <t>General Reserve Total</t>
  </si>
  <si>
    <t>Election Expenses</t>
  </si>
  <si>
    <t>Community Reserve Fund</t>
  </si>
  <si>
    <t xml:space="preserve">Village Maintenenace </t>
  </si>
  <si>
    <t>Neighbourhood Plan</t>
  </si>
  <si>
    <t>Specified Reserve Total</t>
  </si>
  <si>
    <t>Page 2 of 2</t>
  </si>
  <si>
    <t>BUDGET FORECAST 2019/2020</t>
  </si>
  <si>
    <t>Telephone &amp; Internet</t>
  </si>
  <si>
    <t xml:space="preserve">Notice Boards </t>
  </si>
  <si>
    <t>Benches</t>
  </si>
  <si>
    <t>Traffic Control &amp; Bus Stop Refurb</t>
  </si>
  <si>
    <t>2018 and 2019 payments to be paid in 2019</t>
  </si>
  <si>
    <t xml:space="preserve">Parish Council Events </t>
  </si>
  <si>
    <t xml:space="preserve">Annual Assembly £94 </t>
  </si>
  <si>
    <t xml:space="preserve"> Election Costs £298</t>
  </si>
  <si>
    <t>PVT -£1000 + Gift Aid</t>
  </si>
  <si>
    <t>1st Quarter Review</t>
  </si>
  <si>
    <t xml:space="preserve"> </t>
  </si>
  <si>
    <t>1.5yrs office costs and mileage</t>
  </si>
  <si>
    <t>Reviewed with Clerk</t>
  </si>
  <si>
    <t>As per minutes in May'19</t>
  </si>
  <si>
    <t>paid I year in arrears</t>
  </si>
  <si>
    <t>Provisional ( payable in Oct'19 - Mar'20)</t>
  </si>
  <si>
    <t>Awaiting updated report and quotes</t>
  </si>
  <si>
    <t>Fr</t>
  </si>
  <si>
    <t xml:space="preserve">Apr to </t>
  </si>
  <si>
    <t>Including salary review</t>
  </si>
  <si>
    <t>345+480-97</t>
  </si>
  <si>
    <t>To finance Telephone Box albut £800 ap.</t>
  </si>
  <si>
    <t>31.03.2020</t>
  </si>
  <si>
    <t>Estimate for receipt during Oct'19 - Mar'20</t>
  </si>
  <si>
    <t>AS AT 26TH JULY 2019</t>
  </si>
  <si>
    <t>Telephone Box (NEW)</t>
  </si>
  <si>
    <t xml:space="preserve">Includes pond maintenance </t>
  </si>
  <si>
    <t>Ongoing Review</t>
  </si>
  <si>
    <t>Bus Stop Refurbshment / Maintenance</t>
  </si>
  <si>
    <t>Stationery &amp; Printing / Office Equipement</t>
  </si>
  <si>
    <t>AS AT 26.07.19</t>
  </si>
  <si>
    <t xml:space="preserve">SPEND / INCOME </t>
  </si>
  <si>
    <t>VARIANCE</t>
  </si>
  <si>
    <t>Projection as at 31.03.2020</t>
  </si>
  <si>
    <t>C/FWD TO  RESERVES</t>
  </si>
  <si>
    <t>Financed by CIL money reserve (£5,000) received</t>
  </si>
  <si>
    <t>Financed by income from NHB albut £800 ap.</t>
  </si>
  <si>
    <t>31.03.19</t>
  </si>
  <si>
    <t>31.03.20</t>
  </si>
  <si>
    <t>Forecast as at 31.03.2020</t>
  </si>
  <si>
    <t>+11,978</t>
  </si>
  <si>
    <t>CLOSING</t>
  </si>
  <si>
    <t>BUDGETED</t>
  </si>
  <si>
    <t>AS AT 16TH OCTOBER 2019</t>
  </si>
  <si>
    <t>Half Year Review</t>
  </si>
  <si>
    <t>AS AT 30.09.19</t>
  </si>
  <si>
    <t xml:space="preserve"> Election Costs £298 </t>
  </si>
  <si>
    <t>Insurance Claims</t>
  </si>
  <si>
    <t>AS AT 31.09.19</t>
  </si>
  <si>
    <t>Nell Ball Bench Claim</t>
  </si>
  <si>
    <t>Inc meeting recorder kit 75 &amp; ink contract</t>
  </si>
  <si>
    <t>Actual Cost</t>
  </si>
  <si>
    <t>Heating Repair- Actual Paid</t>
  </si>
  <si>
    <t>Revised based on Ansell's quote</t>
  </si>
  <si>
    <t>Ongoing Review - Refer AP's indicitive figures</t>
  </si>
  <si>
    <t>↓</t>
  </si>
  <si>
    <t>↑</t>
  </si>
  <si>
    <t>Change</t>
  </si>
  <si>
    <t>Forecast Q1</t>
  </si>
  <si>
    <t xml:space="preserve">Grants </t>
  </si>
  <si>
    <t>Traffic Calming (Contingency)</t>
  </si>
  <si>
    <t>AS AT 27TH NOVEMBER 2019</t>
  </si>
  <si>
    <t>8 Month's Review</t>
  </si>
  <si>
    <t>AS AT 31.10.19</t>
  </si>
  <si>
    <t>paid currently instead of 1 year arrears</t>
  </si>
  <si>
    <t xml:space="preserve">Election Costs £298 </t>
  </si>
  <si>
    <t>2018 and 2019 paid in 2019</t>
  </si>
  <si>
    <t>To be financed by CIL money reserve (£4,875) received</t>
  </si>
  <si>
    <t>Tree Surgery / Winter Emergency Allowance</t>
  </si>
  <si>
    <t>Includes £600 for Winter Emergency Fund (WEF)</t>
  </si>
  <si>
    <t>Reduced by a further £600 to provide WEF.</t>
  </si>
  <si>
    <t>To be re-scheduled for 2020/21</t>
  </si>
  <si>
    <t>No payments expected this year</t>
  </si>
  <si>
    <t>To finance Telephone Box albut £800 ap.(2020/21)</t>
  </si>
  <si>
    <t>PVT -£1000 (Gift Aid moved to 2020/21)</t>
  </si>
  <si>
    <t>For Bus Stop Refurb.</t>
  </si>
  <si>
    <t>New Home Bonus (NWB)</t>
  </si>
  <si>
    <t>Forecast Q2</t>
  </si>
  <si>
    <t xml:space="preserve">Change </t>
  </si>
  <si>
    <t>AS AT 12.01.20</t>
  </si>
  <si>
    <t>3rd Quarter Review</t>
  </si>
  <si>
    <t>AS AT 12TH JANUARY 2020</t>
  </si>
  <si>
    <t>Forecast NOV</t>
  </si>
  <si>
    <t>Publicity and Communications</t>
  </si>
  <si>
    <t>Reduced by a further £300 for Publicity</t>
  </si>
  <si>
    <t>£300 reallocated from Traffic Calming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</si>
</sst>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);[White]\(#,##0.00\)"/>
    <numFmt numFmtId="165" formatCode="0.0%;\(0.0%\)"/>
    <numFmt numFmtId="166" formatCode="0.0%"/>
  </numFmts>
  <fonts count="32">
    <font>
      <sz val="11"/>
      <color indexed="8"/>
      <name val="Helvetica Neue"/>
    </font>
    <font>
      <sz val="11"/>
      <color indexed="9"/>
      <name val="Helvetica Neue"/>
    </font>
    <font>
      <b/>
      <sz val="14"/>
      <name val="Helvetica Neue"/>
    </font>
    <font>
      <sz val="14"/>
      <name val="Helvetica Neue"/>
    </font>
    <font>
      <sz val="11"/>
      <name val="Helvetica Neue"/>
    </font>
    <font>
      <b/>
      <u/>
      <sz val="14"/>
      <name val="Helvetica Neue"/>
    </font>
    <font>
      <b/>
      <u/>
      <sz val="12"/>
      <name val="Helvetica Neue"/>
    </font>
    <font>
      <b/>
      <sz val="10"/>
      <name val="Helvetica Neue"/>
    </font>
    <font>
      <sz val="12"/>
      <color indexed="9"/>
      <name val="Helvetica Neue"/>
    </font>
    <font>
      <sz val="12"/>
      <name val="Helvetica Neue"/>
    </font>
    <font>
      <b/>
      <sz val="12"/>
      <name val="Helvetica Neue"/>
    </font>
    <font>
      <sz val="12"/>
      <color indexed="8"/>
      <name val="Helvetica Neue"/>
    </font>
    <font>
      <sz val="14"/>
      <color indexed="9"/>
      <name val="Helvetica Neue"/>
    </font>
    <font>
      <sz val="14"/>
      <color indexed="8"/>
      <name val="Helvetica Neue"/>
    </font>
    <font>
      <sz val="9"/>
      <color indexed="9"/>
      <name val="Helvetica Neue"/>
    </font>
    <font>
      <sz val="9"/>
      <name val="Helvetica Neue"/>
    </font>
    <font>
      <sz val="9"/>
      <color indexed="8"/>
      <name val="Helvetica Neue"/>
    </font>
    <font>
      <b/>
      <i/>
      <sz val="14"/>
      <name val="Helvetica Neue"/>
    </font>
    <font>
      <b/>
      <sz val="11"/>
      <name val="Helvetica Neue"/>
    </font>
    <font>
      <sz val="10"/>
      <color indexed="8"/>
      <name val="Helvetica Neue"/>
    </font>
    <font>
      <b/>
      <sz val="14"/>
      <color theme="0"/>
      <name val="Helvetica Neue"/>
    </font>
    <font>
      <sz val="10"/>
      <color indexed="9"/>
      <name val="Helvetica Neue"/>
    </font>
    <font>
      <sz val="10"/>
      <name val="Helvetica Neue"/>
    </font>
    <font>
      <b/>
      <sz val="12"/>
      <color indexed="8"/>
      <name val="Helvetica Neue"/>
    </font>
    <font>
      <b/>
      <sz val="14"/>
      <color indexed="8"/>
      <name val="Helvetica Neue"/>
    </font>
    <font>
      <u/>
      <sz val="11"/>
      <color indexed="9"/>
      <name val="Helvetica Neue"/>
    </font>
    <font>
      <b/>
      <sz val="16"/>
      <name val="Helvetica Neue"/>
    </font>
    <font>
      <sz val="8"/>
      <name val="Helvetica Neue"/>
    </font>
    <font>
      <b/>
      <sz val="9"/>
      <name val="Helvetica Neue"/>
    </font>
    <font>
      <b/>
      <i/>
      <sz val="11"/>
      <color indexed="8"/>
      <name val="Helvetica Neue"/>
    </font>
    <font>
      <b/>
      <sz val="14"/>
      <name val="Calibri"/>
      <family val="2"/>
    </font>
    <font>
      <b/>
      <sz val="12"/>
      <color indexed="9"/>
      <name val="Helvetica Neue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76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6" tint="0.59996337778862885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8" tint="-0.24994659260841701"/>
      </top>
      <bottom/>
      <diagonal/>
    </border>
    <border>
      <left/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theme="8" tint="-0.24994659260841701"/>
      </right>
      <top/>
      <bottom/>
      <diagonal/>
    </border>
    <border>
      <left/>
      <right style="thick">
        <color theme="8" tint="-0.24994659260841701"/>
      </right>
      <top/>
      <bottom style="hair">
        <color auto="1"/>
      </bottom>
      <diagonal/>
    </border>
    <border>
      <left/>
      <right style="thick">
        <color theme="8" tint="-0.24994659260841701"/>
      </right>
      <top style="hair">
        <color auto="1"/>
      </top>
      <bottom style="hair">
        <color auto="1"/>
      </bottom>
      <diagonal/>
    </border>
    <border>
      <left/>
      <right style="thick">
        <color theme="8" tint="-0.24994659260841701"/>
      </right>
      <top style="hair">
        <color auto="1"/>
      </top>
      <bottom/>
      <diagonal/>
    </border>
    <border>
      <left/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thin">
        <color auto="1"/>
      </bottom>
      <diagonal/>
    </border>
    <border>
      <left style="thick">
        <color theme="8" tint="-0.499984740745262"/>
      </left>
      <right/>
      <top style="thick">
        <color theme="8" tint="-0.24994659260841701"/>
      </top>
      <bottom/>
      <diagonal/>
    </border>
    <border>
      <left style="thick">
        <color theme="8" tint="-0.499984740745262"/>
      </left>
      <right/>
      <top/>
      <bottom/>
      <diagonal/>
    </border>
    <border>
      <left style="thick">
        <color theme="8" tint="-0.499984740745262"/>
      </left>
      <right/>
      <top/>
      <bottom style="thick">
        <color theme="8" tint="-0.24994659260841701"/>
      </bottom>
      <diagonal/>
    </border>
    <border>
      <left/>
      <right style="thick">
        <color rgb="FF0070C0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336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0" fontId="0" fillId="0" borderId="1" xfId="0" applyBorder="1" applyAlignment="1"/>
    <xf numFmtId="0" fontId="0" fillId="0" borderId="2" xfId="0" applyBorder="1" applyAlignment="1"/>
    <xf numFmtId="0" fontId="1" fillId="0" borderId="3" xfId="0" applyFont="1" applyBorder="1">
      <alignment vertical="top"/>
    </xf>
    <xf numFmtId="39" fontId="0" fillId="0" borderId="0" xfId="0" applyNumberFormat="1">
      <alignment vertical="top"/>
    </xf>
    <xf numFmtId="0" fontId="1" fillId="0" borderId="1" xfId="0" applyFont="1" applyBorder="1">
      <alignment vertical="top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0" fontId="3" fillId="2" borderId="7" xfId="0" applyNumberFormat="1" applyFont="1" applyFill="1" applyBorder="1">
      <alignment vertical="top"/>
    </xf>
    <xf numFmtId="40" fontId="3" fillId="0" borderId="8" xfId="0" applyNumberFormat="1" applyFont="1" applyBorder="1">
      <alignment vertical="top"/>
    </xf>
    <xf numFmtId="40" fontId="3" fillId="0" borderId="0" xfId="0" applyNumberFormat="1" applyFont="1">
      <alignment vertical="top"/>
    </xf>
    <xf numFmtId="40" fontId="4" fillId="0" borderId="0" xfId="0" applyNumberFormat="1" applyFont="1">
      <alignment vertical="top"/>
    </xf>
    <xf numFmtId="40" fontId="5" fillId="0" borderId="0" xfId="0" applyNumberFormat="1" applyFont="1" applyAlignment="1">
      <alignment horizontal="center"/>
    </xf>
    <xf numFmtId="0" fontId="4" fillId="0" borderId="0" xfId="0" applyFont="1">
      <alignment vertical="top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>
      <alignment vertical="top"/>
    </xf>
    <xf numFmtId="0" fontId="9" fillId="0" borderId="10" xfId="0" applyFont="1" applyBorder="1">
      <alignment vertical="top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top"/>
    </xf>
    <xf numFmtId="40" fontId="10" fillId="0" borderId="13" xfId="0" applyNumberFormat="1" applyFont="1" applyBorder="1" applyAlignment="1">
      <alignment horizontal="center" vertical="top"/>
    </xf>
    <xf numFmtId="40" fontId="10" fillId="3" borderId="13" xfId="0" applyNumberFormat="1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top"/>
    </xf>
    <xf numFmtId="40" fontId="9" fillId="0" borderId="0" xfId="0" applyNumberFormat="1" applyFont="1">
      <alignment vertical="top"/>
    </xf>
    <xf numFmtId="0" fontId="8" fillId="0" borderId="0" xfId="0" applyFont="1">
      <alignment vertical="top"/>
    </xf>
    <xf numFmtId="39" fontId="11" fillId="0" borderId="0" xfId="0" applyNumberFormat="1" applyFont="1">
      <alignment vertical="top"/>
    </xf>
    <xf numFmtId="0" fontId="9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40" fontId="10" fillId="0" borderId="12" xfId="0" applyNumberFormat="1" applyFont="1" applyBorder="1" applyAlignment="1">
      <alignment horizontal="center" vertical="top"/>
    </xf>
    <xf numFmtId="40" fontId="10" fillId="3" borderId="12" xfId="0" applyNumberFormat="1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center"/>
    </xf>
    <xf numFmtId="0" fontId="9" fillId="0" borderId="16" xfId="0" applyFont="1" applyBorder="1">
      <alignment vertical="top"/>
    </xf>
    <xf numFmtId="0" fontId="6" fillId="0" borderId="17" xfId="0" applyFont="1" applyBorder="1" applyAlignment="1">
      <alignment vertical="center"/>
    </xf>
    <xf numFmtId="0" fontId="10" fillId="0" borderId="18" xfId="0" applyFont="1" applyBorder="1" applyAlignment="1">
      <alignment horizontal="center" vertical="top"/>
    </xf>
    <xf numFmtId="0" fontId="10" fillId="4" borderId="18" xfId="0" applyFont="1" applyFill="1" applyBorder="1" applyAlignment="1">
      <alignment horizontal="center" vertical="top"/>
    </xf>
    <xf numFmtId="0" fontId="10" fillId="0" borderId="19" xfId="0" applyFont="1" applyBorder="1">
      <alignment vertical="top"/>
    </xf>
    <xf numFmtId="0" fontId="10" fillId="0" borderId="12" xfId="0" applyFont="1" applyBorder="1">
      <alignment vertical="top"/>
    </xf>
    <xf numFmtId="40" fontId="9" fillId="0" borderId="12" xfId="0" applyNumberFormat="1" applyFont="1" applyBorder="1">
      <alignment vertical="top"/>
    </xf>
    <xf numFmtId="0" fontId="12" fillId="0" borderId="1" xfId="0" applyFont="1" applyBorder="1">
      <alignment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>
      <alignment vertical="top"/>
    </xf>
    <xf numFmtId="0" fontId="3" fillId="0" borderId="12" xfId="0" applyFont="1" applyBorder="1">
      <alignment vertical="top"/>
    </xf>
    <xf numFmtId="40" fontId="3" fillId="0" borderId="12" xfId="0" applyNumberFormat="1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4" borderId="22" xfId="0" applyNumberFormat="1" applyFont="1" applyFill="1" applyBorder="1">
      <alignment vertical="top"/>
    </xf>
    <xf numFmtId="40" fontId="3" fillId="0" borderId="23" xfId="0" applyNumberFormat="1" applyFont="1" applyBorder="1">
      <alignment vertical="top"/>
    </xf>
    <xf numFmtId="40" fontId="3" fillId="0" borderId="24" xfId="0" applyNumberFormat="1" applyFont="1" applyBorder="1" applyAlignment="1"/>
    <xf numFmtId="0" fontId="12" fillId="0" borderId="0" xfId="0" applyFont="1">
      <alignment vertical="top"/>
    </xf>
    <xf numFmtId="39" fontId="13" fillId="0" borderId="0" xfId="0" applyNumberFormat="1" applyFont="1">
      <alignment vertical="top"/>
    </xf>
    <xf numFmtId="40" fontId="3" fillId="4" borderId="12" xfId="0" applyNumberFormat="1" applyFont="1" applyFill="1" applyBorder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9" xfId="0" applyFont="1" applyBorder="1">
      <alignment vertical="top"/>
    </xf>
    <xf numFmtId="40" fontId="2" fillId="3" borderId="25" xfId="0" applyNumberFormat="1" applyFont="1" applyFill="1" applyBorder="1">
      <alignment vertical="top"/>
    </xf>
    <xf numFmtId="40" fontId="2" fillId="0" borderId="12" xfId="0" applyNumberFormat="1" applyFont="1" applyBorder="1">
      <alignment vertical="top"/>
    </xf>
    <xf numFmtId="40" fontId="2" fillId="0" borderId="25" xfId="0" applyNumberFormat="1" applyFont="1" applyBorder="1">
      <alignment vertical="top"/>
    </xf>
    <xf numFmtId="40" fontId="2" fillId="0" borderId="0" xfId="0" applyNumberFormat="1" applyFont="1">
      <alignment vertical="top"/>
    </xf>
    <xf numFmtId="40" fontId="3" fillId="0" borderId="0" xfId="0" applyNumberFormat="1" applyFont="1" applyAlignment="1"/>
    <xf numFmtId="0" fontId="9" fillId="0" borderId="12" xfId="0" applyFont="1" applyBorder="1">
      <alignment vertical="top"/>
    </xf>
    <xf numFmtId="40" fontId="9" fillId="0" borderId="0" xfId="0" applyNumberFormat="1" applyFont="1" applyAlignment="1"/>
    <xf numFmtId="0" fontId="3" fillId="0" borderId="26" xfId="0" applyFont="1" applyBorder="1" applyAlignment="1"/>
    <xf numFmtId="40" fontId="3" fillId="0" borderId="26" xfId="0" applyNumberFormat="1" applyFont="1" applyBorder="1" applyAlignment="1"/>
    <xf numFmtId="0" fontId="10" fillId="0" borderId="19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2" fillId="0" borderId="12" xfId="0" applyFont="1" applyBorder="1">
      <alignment vertical="top"/>
    </xf>
    <xf numFmtId="0" fontId="14" fillId="0" borderId="1" xfId="0" applyFont="1" applyBorder="1">
      <alignment vertical="top"/>
    </xf>
    <xf numFmtId="40" fontId="15" fillId="0" borderId="23" xfId="0" applyNumberFormat="1" applyFont="1" applyBorder="1">
      <alignment vertical="top"/>
    </xf>
    <xf numFmtId="40" fontId="15" fillId="0" borderId="26" xfId="0" applyNumberFormat="1" applyFont="1" applyBorder="1" applyAlignment="1"/>
    <xf numFmtId="0" fontId="14" fillId="0" borderId="0" xfId="0" applyFont="1">
      <alignment vertical="top"/>
    </xf>
    <xf numFmtId="0" fontId="17" fillId="0" borderId="21" xfId="0" applyFont="1" applyBorder="1">
      <alignment vertical="top"/>
    </xf>
    <xf numFmtId="40" fontId="3" fillId="0" borderId="0" xfId="0" applyNumberFormat="1" applyFont="1" applyAlignment="1">
      <alignment horizontal="center"/>
    </xf>
    <xf numFmtId="40" fontId="18" fillId="0" borderId="0" xfId="0" applyNumberFormat="1" applyFont="1">
      <alignment vertical="top"/>
    </xf>
    <xf numFmtId="0" fontId="19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18" fillId="0" borderId="0" xfId="0" applyFont="1" applyAlignment="1">
      <alignment horizontal="right" vertical="top"/>
    </xf>
    <xf numFmtId="0" fontId="3" fillId="0" borderId="0" xfId="0" applyFo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>
      <alignment vertical="top"/>
    </xf>
    <xf numFmtId="40" fontId="2" fillId="0" borderId="3" xfId="0" applyNumberFormat="1" applyFont="1" applyBorder="1">
      <alignment vertical="top"/>
    </xf>
    <xf numFmtId="40" fontId="3" fillId="0" borderId="3" xfId="0" applyNumberFormat="1" applyFont="1" applyBorder="1">
      <alignment vertical="top"/>
    </xf>
    <xf numFmtId="40" fontId="9" fillId="0" borderId="3" xfId="0" applyNumberFormat="1" applyFont="1" applyBorder="1" applyAlignment="1"/>
    <xf numFmtId="0" fontId="1" fillId="0" borderId="27" xfId="0" applyFont="1" applyBorder="1">
      <alignment vertical="top"/>
    </xf>
    <xf numFmtId="0" fontId="4" fillId="0" borderId="27" xfId="0" applyFont="1" applyBorder="1" applyAlignment="1">
      <alignment horizontal="center" vertical="top"/>
    </xf>
    <xf numFmtId="0" fontId="4" fillId="0" borderId="27" xfId="0" applyFont="1" applyBorder="1">
      <alignment vertical="top"/>
    </xf>
    <xf numFmtId="40" fontId="2" fillId="0" borderId="27" xfId="0" applyNumberFormat="1" applyFont="1" applyBorder="1">
      <alignment vertical="top"/>
    </xf>
    <xf numFmtId="40" fontId="3" fillId="0" borderId="27" xfId="0" applyNumberFormat="1" applyFont="1" applyBorder="1">
      <alignment vertical="top"/>
    </xf>
    <xf numFmtId="40" fontId="9" fillId="0" borderId="27" xfId="0" applyNumberFormat="1" applyFont="1" applyBorder="1" applyAlignment="1"/>
    <xf numFmtId="0" fontId="1" fillId="0" borderId="29" xfId="0" applyFont="1" applyBorder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>
      <alignment vertical="top"/>
    </xf>
    <xf numFmtId="0" fontId="4" fillId="0" borderId="32" xfId="0" applyFont="1" applyBorder="1">
      <alignment vertical="top"/>
    </xf>
    <xf numFmtId="40" fontId="3" fillId="0" borderId="32" xfId="0" applyNumberFormat="1" applyFont="1" applyBorder="1">
      <alignment vertical="top"/>
    </xf>
    <xf numFmtId="40" fontId="18" fillId="0" borderId="23" xfId="0" applyNumberFormat="1" applyFont="1" applyBorder="1">
      <alignment vertical="top"/>
    </xf>
    <xf numFmtId="0" fontId="3" fillId="0" borderId="33" xfId="0" applyFont="1" applyBorder="1">
      <alignment vertical="top"/>
    </xf>
    <xf numFmtId="0" fontId="3" fillId="0" borderId="34" xfId="0" applyFont="1" applyBorder="1">
      <alignment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40" fontId="2" fillId="3" borderId="35" xfId="0" applyNumberFormat="1" applyFont="1" applyFill="1" applyBorder="1">
      <alignment vertical="top"/>
    </xf>
    <xf numFmtId="40" fontId="2" fillId="0" borderId="35" xfId="0" applyNumberFormat="1" applyFont="1" applyBorder="1">
      <alignment vertical="top"/>
    </xf>
    <xf numFmtId="40" fontId="9" fillId="0" borderId="0" xfId="0" applyNumberFormat="1" applyFont="1" applyAlignment="1">
      <alignment horizontal="right"/>
    </xf>
    <xf numFmtId="0" fontId="1" fillId="0" borderId="36" xfId="0" applyFont="1" applyBorder="1">
      <alignment vertical="top"/>
    </xf>
    <xf numFmtId="40" fontId="4" fillId="0" borderId="27" xfId="0" applyNumberFormat="1" applyFont="1" applyBorder="1">
      <alignment vertical="top"/>
    </xf>
    <xf numFmtId="0" fontId="1" fillId="0" borderId="2" xfId="0" applyFont="1" applyBorder="1">
      <alignment vertical="top"/>
    </xf>
    <xf numFmtId="0" fontId="4" fillId="0" borderId="39" xfId="0" applyFont="1" applyBorder="1" applyAlignment="1">
      <alignment horizontal="center" vertical="top"/>
    </xf>
    <xf numFmtId="0" fontId="4" fillId="0" borderId="39" xfId="0" applyFont="1" applyBorder="1">
      <alignment vertical="top"/>
    </xf>
    <xf numFmtId="40" fontId="4" fillId="0" borderId="39" xfId="0" applyNumberFormat="1" applyFont="1" applyBorder="1">
      <alignment vertical="top"/>
    </xf>
    <xf numFmtId="40" fontId="4" fillId="0" borderId="3" xfId="0" applyNumberFormat="1" applyFont="1" applyBorder="1">
      <alignment vertical="top"/>
    </xf>
    <xf numFmtId="0" fontId="3" fillId="0" borderId="40" xfId="0" applyFont="1" applyBorder="1" applyAlignment="1">
      <alignment horizontal="center" vertical="top"/>
    </xf>
    <xf numFmtId="0" fontId="3" fillId="0" borderId="23" xfId="0" applyFont="1" applyBorder="1">
      <alignment vertical="top"/>
    </xf>
    <xf numFmtId="0" fontId="3" fillId="0" borderId="41" xfId="0" applyFont="1" applyBorder="1" applyAlignment="1">
      <alignment horizontal="center" vertical="top"/>
    </xf>
    <xf numFmtId="0" fontId="3" fillId="0" borderId="42" xfId="0" applyFont="1" applyBorder="1">
      <alignment vertical="top"/>
    </xf>
    <xf numFmtId="0" fontId="3" fillId="0" borderId="43" xfId="0" applyFont="1" applyBorder="1" applyAlignment="1">
      <alignment horizontal="center" vertical="top"/>
    </xf>
    <xf numFmtId="0" fontId="2" fillId="0" borderId="43" xfId="0" applyFont="1" applyBorder="1" applyAlignment="1">
      <alignment horizontal="right" vertical="top"/>
    </xf>
    <xf numFmtId="40" fontId="2" fillId="3" borderId="44" xfId="0" applyNumberFormat="1" applyFont="1" applyFill="1" applyBorder="1">
      <alignment vertical="top"/>
    </xf>
    <xf numFmtId="40" fontId="2" fillId="0" borderId="44" xfId="0" applyNumberFormat="1" applyFont="1" applyBorder="1">
      <alignment vertical="top"/>
    </xf>
    <xf numFmtId="0" fontId="2" fillId="0" borderId="0" xfId="0" applyFont="1" applyAlignment="1">
      <alignment horizontal="center" vertical="top"/>
    </xf>
    <xf numFmtId="164" fontId="20" fillId="5" borderId="44" xfId="0" applyNumberFormat="1" applyFont="1" applyFill="1" applyBorder="1">
      <alignment vertical="top"/>
    </xf>
    <xf numFmtId="164" fontId="20" fillId="0" borderId="0" xfId="0" applyNumberFormat="1" applyFont="1">
      <alignment vertical="top"/>
    </xf>
    <xf numFmtId="164" fontId="2" fillId="0" borderId="44" xfId="0" applyNumberFormat="1" applyFont="1" applyBorder="1">
      <alignment vertical="top"/>
    </xf>
    <xf numFmtId="0" fontId="21" fillId="0" borderId="0" xfId="0" applyFont="1">
      <alignment vertical="top"/>
    </xf>
    <xf numFmtId="0" fontId="21" fillId="0" borderId="1" xfId="0" applyFont="1" applyBorder="1">
      <alignment vertical="top"/>
    </xf>
    <xf numFmtId="0" fontId="2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22" fillId="0" borderId="0" xfId="0" applyFont="1">
      <alignment vertical="top"/>
    </xf>
    <xf numFmtId="165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40" fontId="22" fillId="0" borderId="0" xfId="0" applyNumberFormat="1" applyFont="1" applyAlignment="1">
      <alignment horizontal="right"/>
    </xf>
    <xf numFmtId="39" fontId="19" fillId="0" borderId="0" xfId="0" applyNumberFormat="1" applyFont="1">
      <alignment vertical="top"/>
    </xf>
    <xf numFmtId="40" fontId="22" fillId="0" borderId="38" xfId="0" applyNumberFormat="1" applyFont="1" applyBorder="1">
      <alignment vertical="top"/>
    </xf>
    <xf numFmtId="40" fontId="22" fillId="0" borderId="3" xfId="0" applyNumberFormat="1" applyFont="1" applyBorder="1">
      <alignment vertical="top"/>
    </xf>
    <xf numFmtId="0" fontId="23" fillId="0" borderId="4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 vertical="top"/>
    </xf>
    <xf numFmtId="40" fontId="10" fillId="4" borderId="13" xfId="0" applyNumberFormat="1" applyFont="1" applyFill="1" applyBorder="1" applyAlignment="1">
      <alignment horizontal="center" vertical="top"/>
    </xf>
    <xf numFmtId="40" fontId="10" fillId="4" borderId="12" xfId="0" applyNumberFormat="1" applyFont="1" applyFill="1" applyBorder="1" applyAlignment="1">
      <alignment horizontal="center" vertical="top"/>
    </xf>
    <xf numFmtId="40" fontId="10" fillId="4" borderId="18" xfId="0" applyNumberFormat="1" applyFont="1" applyFill="1" applyBorder="1" applyAlignment="1">
      <alignment horizontal="center" vertical="top"/>
    </xf>
    <xf numFmtId="0" fontId="13" fillId="0" borderId="0" xfId="0" applyFont="1">
      <alignment vertical="top"/>
    </xf>
    <xf numFmtId="0" fontId="13" fillId="0" borderId="45" xfId="0" applyFont="1" applyBorder="1">
      <alignment vertical="top"/>
    </xf>
    <xf numFmtId="40" fontId="13" fillId="0" borderId="13" xfId="0" applyNumberFormat="1" applyFont="1" applyBorder="1">
      <alignment vertical="top"/>
    </xf>
    <xf numFmtId="40" fontId="13" fillId="0" borderId="12" xfId="0" applyNumberFormat="1" applyFont="1" applyBorder="1">
      <alignment vertical="top"/>
    </xf>
    <xf numFmtId="40" fontId="13" fillId="0" borderId="22" xfId="0" applyNumberFormat="1" applyFont="1" applyBorder="1">
      <alignment vertical="top"/>
    </xf>
    <xf numFmtId="0" fontId="3" fillId="0" borderId="42" xfId="0" applyFont="1" applyBorder="1" applyAlignment="1">
      <alignment horizontal="right" vertical="top"/>
    </xf>
    <xf numFmtId="40" fontId="3" fillId="0" borderId="26" xfId="0" applyNumberFormat="1" applyFont="1" applyBorder="1">
      <alignment vertical="top"/>
    </xf>
    <xf numFmtId="0" fontId="2" fillId="0" borderId="42" xfId="0" applyFont="1" applyBorder="1">
      <alignment vertical="top"/>
    </xf>
    <xf numFmtId="40" fontId="24" fillId="0" borderId="46" xfId="0" applyNumberFormat="1" applyFont="1" applyBorder="1">
      <alignment vertical="top"/>
    </xf>
    <xf numFmtId="0" fontId="3" fillId="0" borderId="47" xfId="0" applyFont="1" applyBorder="1">
      <alignment vertical="top"/>
    </xf>
    <xf numFmtId="0" fontId="2" fillId="0" borderId="48" xfId="0" applyFont="1" applyBorder="1" applyAlignment="1">
      <alignment horizontal="left"/>
    </xf>
    <xf numFmtId="0" fontId="11" fillId="0" borderId="0" xfId="0" applyFont="1">
      <alignment vertical="top"/>
    </xf>
    <xf numFmtId="0" fontId="11" fillId="0" borderId="49" xfId="0" applyFont="1" applyBorder="1">
      <alignment vertical="top"/>
    </xf>
    <xf numFmtId="40" fontId="13" fillId="0" borderId="50" xfId="0" applyNumberFormat="1" applyFont="1" applyBorder="1">
      <alignment vertical="top"/>
    </xf>
    <xf numFmtId="0" fontId="2" fillId="0" borderId="43" xfId="0" applyFont="1" applyBorder="1" applyAlignment="1">
      <alignment horizontal="right"/>
    </xf>
    <xf numFmtId="0" fontId="23" fillId="0" borderId="0" xfId="0" applyFont="1" applyAlignment="1">
      <alignment horizontal="center"/>
    </xf>
    <xf numFmtId="0" fontId="11" fillId="0" borderId="0" xfId="0" applyFont="1" applyAlignment="1"/>
    <xf numFmtId="0" fontId="25" fillId="0" borderId="0" xfId="0" applyFont="1">
      <alignment vertical="top"/>
    </xf>
    <xf numFmtId="40" fontId="2" fillId="0" borderId="32" xfId="0" applyNumberFormat="1" applyFont="1" applyFill="1" applyBorder="1">
      <alignment vertical="top"/>
    </xf>
    <xf numFmtId="40" fontId="2" fillId="0" borderId="12" xfId="0" applyNumberFormat="1" applyFont="1" applyFill="1" applyBorder="1">
      <alignment vertical="top"/>
    </xf>
    <xf numFmtId="40" fontId="9" fillId="0" borderId="12" xfId="0" applyNumberFormat="1" applyFont="1" applyFill="1" applyBorder="1">
      <alignment vertical="top"/>
    </xf>
    <xf numFmtId="40" fontId="3" fillId="0" borderId="22" xfId="0" applyNumberFormat="1" applyFont="1" applyFill="1" applyBorder="1">
      <alignment vertical="top"/>
    </xf>
    <xf numFmtId="40" fontId="2" fillId="0" borderId="25" xfId="0" applyNumberFormat="1" applyFont="1" applyFill="1" applyBorder="1">
      <alignment vertical="top"/>
    </xf>
    <xf numFmtId="0" fontId="3" fillId="0" borderId="51" xfId="0" applyFont="1" applyBorder="1">
      <alignment vertical="top"/>
    </xf>
    <xf numFmtId="40" fontId="3" fillId="0" borderId="42" xfId="0" applyNumberFormat="1" applyFont="1" applyBorder="1">
      <alignment vertical="top"/>
    </xf>
    <xf numFmtId="40" fontId="3" fillId="0" borderId="12" xfId="0" applyNumberFormat="1" applyFont="1" applyFill="1" applyBorder="1">
      <alignment vertical="top"/>
    </xf>
    <xf numFmtId="40" fontId="10" fillId="6" borderId="13" xfId="0" applyNumberFormat="1" applyFont="1" applyFill="1" applyBorder="1" applyAlignment="1">
      <alignment horizontal="center" vertical="top"/>
    </xf>
    <xf numFmtId="40" fontId="10" fillId="6" borderId="12" xfId="0" applyNumberFormat="1" applyFont="1" applyFill="1" applyBorder="1" applyAlignment="1">
      <alignment horizontal="center" vertical="top"/>
    </xf>
    <xf numFmtId="0" fontId="10" fillId="6" borderId="18" xfId="0" applyFont="1" applyFill="1" applyBorder="1" applyAlignment="1">
      <alignment horizontal="center" vertical="top"/>
    </xf>
    <xf numFmtId="40" fontId="3" fillId="6" borderId="22" xfId="0" applyNumberFormat="1" applyFont="1" applyFill="1" applyBorder="1">
      <alignment vertical="top"/>
    </xf>
    <xf numFmtId="40" fontId="3" fillId="6" borderId="12" xfId="0" applyNumberFormat="1" applyFont="1" applyFill="1" applyBorder="1">
      <alignment vertical="top"/>
    </xf>
    <xf numFmtId="40" fontId="2" fillId="0" borderId="26" xfId="0" applyNumberFormat="1" applyFont="1" applyBorder="1" applyAlignment="1"/>
    <xf numFmtId="40" fontId="26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0" fontId="12" fillId="0" borderId="0" xfId="0" applyNumberFormat="1" applyFont="1">
      <alignment vertical="top"/>
    </xf>
    <xf numFmtId="40" fontId="3" fillId="0" borderId="24" xfId="0" applyNumberFormat="1" applyFont="1" applyFill="1" applyBorder="1" applyAlignment="1"/>
    <xf numFmtId="40" fontId="2" fillId="0" borderId="23" xfId="0" applyNumberFormat="1" applyFont="1" applyBorder="1">
      <alignment vertical="top"/>
    </xf>
    <xf numFmtId="40" fontId="3" fillId="3" borderId="22" xfId="0" applyNumberFormat="1" applyFont="1" applyFill="1" applyBorder="1">
      <alignment vertical="top"/>
    </xf>
    <xf numFmtId="40" fontId="3" fillId="3" borderId="12" xfId="0" applyNumberFormat="1" applyFont="1" applyFill="1" applyBorder="1">
      <alignment vertical="top"/>
    </xf>
    <xf numFmtId="40" fontId="4" fillId="3" borderId="12" xfId="0" applyNumberFormat="1" applyFont="1" applyFill="1" applyBorder="1">
      <alignment vertical="top"/>
    </xf>
    <xf numFmtId="40" fontId="22" fillId="0" borderId="0" xfId="0" applyNumberFormat="1" applyFont="1">
      <alignment vertical="top"/>
    </xf>
    <xf numFmtId="40" fontId="3" fillId="3" borderId="53" xfId="0" applyNumberFormat="1" applyFont="1" applyFill="1" applyBorder="1">
      <alignment vertical="top"/>
    </xf>
    <xf numFmtId="40" fontId="1" fillId="0" borderId="0" xfId="0" applyNumberFormat="1" applyFont="1">
      <alignment vertical="top"/>
    </xf>
    <xf numFmtId="4" fontId="22" fillId="0" borderId="54" xfId="0" applyNumberFormat="1" applyFont="1" applyBorder="1">
      <alignment vertical="top"/>
    </xf>
    <xf numFmtId="39" fontId="0" fillId="0" borderId="4" xfId="0" applyNumberFormat="1" applyBorder="1">
      <alignment vertical="top"/>
    </xf>
    <xf numFmtId="40" fontId="4" fillId="0" borderId="0" xfId="0" applyNumberFormat="1" applyFont="1" applyBorder="1">
      <alignment vertical="top"/>
    </xf>
    <xf numFmtId="39" fontId="0" fillId="0" borderId="9" xfId="0" applyNumberFormat="1" applyBorder="1">
      <alignment vertical="top"/>
    </xf>
    <xf numFmtId="0" fontId="0" fillId="0" borderId="9" xfId="0" applyNumberFormat="1" applyBorder="1">
      <alignment vertical="top"/>
    </xf>
    <xf numFmtId="0" fontId="11" fillId="0" borderId="9" xfId="0" applyNumberFormat="1" applyFont="1" applyBorder="1">
      <alignment vertical="top"/>
    </xf>
    <xf numFmtId="0" fontId="13" fillId="0" borderId="9" xfId="0" applyNumberFormat="1" applyFont="1" applyBorder="1">
      <alignment vertical="top"/>
    </xf>
    <xf numFmtId="39" fontId="13" fillId="0" borderId="9" xfId="0" applyNumberFormat="1" applyFont="1" applyBorder="1">
      <alignment vertical="top"/>
    </xf>
    <xf numFmtId="39" fontId="11" fillId="0" borderId="9" xfId="0" applyNumberFormat="1" applyFont="1" applyBorder="1">
      <alignment vertical="top"/>
    </xf>
    <xf numFmtId="39" fontId="16" fillId="0" borderId="9" xfId="0" applyNumberFormat="1" applyFont="1" applyBorder="1">
      <alignment vertical="top"/>
    </xf>
    <xf numFmtId="39" fontId="13" fillId="0" borderId="37" xfId="0" applyNumberFormat="1" applyFont="1" applyBorder="1">
      <alignment vertical="top"/>
    </xf>
    <xf numFmtId="40" fontId="4" fillId="0" borderId="55" xfId="0" applyNumberFormat="1" applyFont="1" applyBorder="1">
      <alignment vertical="top"/>
    </xf>
    <xf numFmtId="40" fontId="4" fillId="0" borderId="23" xfId="0" applyNumberFormat="1" applyFont="1" applyBorder="1">
      <alignment vertical="top"/>
    </xf>
    <xf numFmtId="164" fontId="20" fillId="5" borderId="56" xfId="0" applyNumberFormat="1" applyFont="1" applyFill="1" applyBorder="1">
      <alignment vertical="top"/>
    </xf>
    <xf numFmtId="165" fontId="28" fillId="0" borderId="28" xfId="0" applyNumberFormat="1" applyFont="1" applyBorder="1" applyAlignment="1">
      <alignment vertical="center"/>
    </xf>
    <xf numFmtId="40" fontId="2" fillId="0" borderId="52" xfId="0" applyNumberFormat="1" applyFont="1" applyFill="1" applyBorder="1">
      <alignment vertical="top"/>
    </xf>
    <xf numFmtId="39" fontId="0" fillId="0" borderId="37" xfId="0" applyNumberFormat="1" applyBorder="1">
      <alignment vertical="top"/>
    </xf>
    <xf numFmtId="40" fontId="3" fillId="0" borderId="57" xfId="0" applyNumberFormat="1" applyFont="1" applyBorder="1">
      <alignment vertical="top"/>
    </xf>
    <xf numFmtId="40" fontId="2" fillId="0" borderId="58" xfId="0" applyNumberFormat="1" applyFont="1" applyBorder="1" applyAlignment="1"/>
    <xf numFmtId="40" fontId="3" fillId="0" borderId="58" xfId="0" applyNumberFormat="1" applyFont="1" applyBorder="1" applyAlignment="1"/>
    <xf numFmtId="40" fontId="10" fillId="3" borderId="32" xfId="0" applyNumberFormat="1" applyFont="1" applyFill="1" applyBorder="1" applyAlignment="1">
      <alignment horizontal="center" vertical="top"/>
    </xf>
    <xf numFmtId="39" fontId="19" fillId="0" borderId="37" xfId="0" applyNumberFormat="1" applyFont="1" applyBorder="1">
      <alignment vertical="top"/>
    </xf>
    <xf numFmtId="40" fontId="3" fillId="0" borderId="59" xfId="0" applyNumberFormat="1" applyFont="1" applyFill="1" applyBorder="1">
      <alignment vertical="top"/>
    </xf>
    <xf numFmtId="40" fontId="9" fillId="0" borderId="59" xfId="0" applyNumberFormat="1" applyFont="1" applyFill="1" applyBorder="1">
      <alignment vertical="top"/>
    </xf>
    <xf numFmtId="40" fontId="9" fillId="0" borderId="60" xfId="0" applyNumberFormat="1" applyFont="1" applyBorder="1" applyAlignment="1"/>
    <xf numFmtId="40" fontId="2" fillId="0" borderId="60" xfId="0" applyNumberFormat="1" applyFont="1" applyBorder="1" applyAlignment="1"/>
    <xf numFmtId="40" fontId="3" fillId="2" borderId="42" xfId="0" applyNumberFormat="1" applyFont="1" applyFill="1" applyBorder="1">
      <alignment vertical="top"/>
    </xf>
    <xf numFmtId="40" fontId="20" fillId="0" borderId="44" xfId="0" applyNumberFormat="1" applyFont="1" applyFill="1" applyBorder="1">
      <alignment vertical="top"/>
    </xf>
    <xf numFmtId="164" fontId="20" fillId="7" borderId="44" xfId="0" applyNumberFormat="1" applyFont="1" applyFill="1" applyBorder="1">
      <alignment vertical="top"/>
    </xf>
    <xf numFmtId="40" fontId="20" fillId="7" borderId="44" xfId="0" applyNumberFormat="1" applyFont="1" applyFill="1" applyBorder="1">
      <alignment vertical="top"/>
    </xf>
    <xf numFmtId="40" fontId="13" fillId="0" borderId="53" xfId="0" applyNumberFormat="1" applyFont="1" applyBorder="1">
      <alignment vertical="top"/>
    </xf>
    <xf numFmtId="40" fontId="3" fillId="6" borderId="46" xfId="0" applyNumberFormat="1" applyFont="1" applyFill="1" applyBorder="1">
      <alignment vertical="top"/>
    </xf>
    <xf numFmtId="40" fontId="24" fillId="2" borderId="46" xfId="0" applyNumberFormat="1" applyFont="1" applyFill="1" applyBorder="1">
      <alignment vertical="top"/>
    </xf>
    <xf numFmtId="40" fontId="7" fillId="0" borderId="13" xfId="0" applyNumberFormat="1" applyFont="1" applyBorder="1" applyAlignment="1">
      <alignment horizontal="center" vertical="top"/>
    </xf>
    <xf numFmtId="40" fontId="7" fillId="0" borderId="12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10" fillId="0" borderId="19" xfId="0" applyFont="1" applyBorder="1" applyAlignment="1">
      <alignment horizontal="right" vertical="top"/>
    </xf>
    <xf numFmtId="40" fontId="4" fillId="0" borderId="28" xfId="0" applyNumberFormat="1" applyFont="1" applyBorder="1">
      <alignment vertical="top"/>
    </xf>
    <xf numFmtId="40" fontId="2" fillId="0" borderId="44" xfId="0" applyNumberFormat="1" applyFont="1" applyFill="1" applyBorder="1">
      <alignment vertical="top"/>
    </xf>
    <xf numFmtId="40" fontId="4" fillId="0" borderId="0" xfId="0" applyNumberFormat="1" applyFont="1" applyFill="1" applyBorder="1">
      <alignment vertical="top"/>
    </xf>
    <xf numFmtId="40" fontId="10" fillId="0" borderId="0" xfId="0" applyNumberFormat="1" applyFont="1" applyFill="1" applyBorder="1" applyAlignment="1">
      <alignment horizontal="center" vertical="top"/>
    </xf>
    <xf numFmtId="40" fontId="0" fillId="0" borderId="0" xfId="0" applyNumberFormat="1" applyFill="1" applyBorder="1">
      <alignment vertical="top"/>
    </xf>
    <xf numFmtId="40" fontId="3" fillId="0" borderId="0" xfId="0" applyNumberFormat="1" applyFont="1" applyFill="1" applyBorder="1">
      <alignment vertical="top"/>
    </xf>
    <xf numFmtId="40" fontId="2" fillId="0" borderId="0" xfId="0" applyNumberFormat="1" applyFont="1" applyFill="1" applyBorder="1">
      <alignment vertical="top"/>
    </xf>
    <xf numFmtId="40" fontId="9" fillId="0" borderId="0" xfId="0" applyNumberFormat="1" applyFont="1" applyFill="1" applyBorder="1">
      <alignment vertical="top"/>
    </xf>
    <xf numFmtId="0" fontId="0" fillId="0" borderId="0" xfId="0" applyFill="1" applyBorder="1">
      <alignment vertical="top"/>
    </xf>
    <xf numFmtId="0" fontId="19" fillId="0" borderId="0" xfId="0" applyFont="1" applyBorder="1">
      <alignment vertical="top"/>
    </xf>
    <xf numFmtId="0" fontId="8" fillId="0" borderId="0" xfId="0" applyFont="1" applyBorder="1">
      <alignment vertical="top"/>
    </xf>
    <xf numFmtId="40" fontId="9" fillId="0" borderId="0" xfId="0" applyNumberFormat="1" applyFont="1" applyBorder="1">
      <alignment vertical="top"/>
    </xf>
    <xf numFmtId="0" fontId="23" fillId="0" borderId="0" xfId="0" applyFont="1" applyBorder="1" applyAlignment="1">
      <alignment horizontal="center" vertical="center"/>
    </xf>
    <xf numFmtId="40" fontId="10" fillId="0" borderId="0" xfId="0" applyNumberFormat="1" applyFont="1" applyBorder="1" applyAlignment="1">
      <alignment horizontal="center" vertical="top"/>
    </xf>
    <xf numFmtId="0" fontId="3" fillId="0" borderId="0" xfId="0" applyFont="1" applyBorder="1">
      <alignment vertical="top"/>
    </xf>
    <xf numFmtId="40" fontId="3" fillId="0" borderId="0" xfId="0" applyNumberFormat="1" applyFont="1" applyBorder="1">
      <alignment vertical="top"/>
    </xf>
    <xf numFmtId="0" fontId="12" fillId="0" borderId="0" xfId="0" applyFont="1" applyBorder="1">
      <alignment vertical="top"/>
    </xf>
    <xf numFmtId="0" fontId="13" fillId="0" borderId="0" xfId="0" applyFont="1" applyBorder="1">
      <alignment vertical="top"/>
    </xf>
    <xf numFmtId="40" fontId="13" fillId="0" borderId="0" xfId="0" applyNumberFormat="1" applyFont="1" applyBorder="1">
      <alignment vertical="top"/>
    </xf>
    <xf numFmtId="40" fontId="24" fillId="0" borderId="0" xfId="0" applyNumberFormat="1" applyFont="1" applyBorder="1">
      <alignment vertical="top"/>
    </xf>
    <xf numFmtId="40" fontId="20" fillId="0" borderId="0" xfId="0" applyNumberFormat="1" applyFont="1" applyBorder="1">
      <alignment vertical="top"/>
    </xf>
    <xf numFmtId="0" fontId="23" fillId="0" borderId="0" xfId="0" applyFont="1" applyBorder="1">
      <alignment vertical="top"/>
    </xf>
    <xf numFmtId="40" fontId="11" fillId="0" borderId="0" xfId="0" applyNumberFormat="1" applyFont="1" applyBorder="1">
      <alignment vertical="top"/>
    </xf>
    <xf numFmtId="0" fontId="9" fillId="0" borderId="61" xfId="0" applyFont="1" applyBorder="1">
      <alignment vertical="top"/>
    </xf>
    <xf numFmtId="40" fontId="9" fillId="0" borderId="61" xfId="0" applyNumberFormat="1" applyFont="1" applyBorder="1">
      <alignment vertical="top"/>
    </xf>
    <xf numFmtId="40" fontId="4" fillId="0" borderId="61" xfId="0" applyNumberFormat="1" applyFont="1" applyBorder="1">
      <alignment vertical="top"/>
    </xf>
    <xf numFmtId="40" fontId="9" fillId="0" borderId="62" xfId="0" applyNumberFormat="1" applyFont="1" applyBorder="1">
      <alignment vertical="top"/>
    </xf>
    <xf numFmtId="40" fontId="5" fillId="0" borderId="64" xfId="0" applyNumberFormat="1" applyFont="1" applyBorder="1" applyAlignment="1">
      <alignment horizontal="center"/>
    </xf>
    <xf numFmtId="40" fontId="26" fillId="0" borderId="64" xfId="0" applyNumberFormat="1" applyFont="1" applyBorder="1" applyAlignment="1">
      <alignment horizontal="center" vertical="center"/>
    </xf>
    <xf numFmtId="0" fontId="8" fillId="0" borderId="64" xfId="0" applyFont="1" applyBorder="1">
      <alignment vertical="top"/>
    </xf>
    <xf numFmtId="40" fontId="13" fillId="0" borderId="64" xfId="0" applyNumberFormat="1" applyFont="1" applyBorder="1">
      <alignment vertical="top"/>
    </xf>
    <xf numFmtId="40" fontId="3" fillId="0" borderId="65" xfId="0" applyNumberFormat="1" applyFont="1" applyBorder="1">
      <alignment vertical="top"/>
    </xf>
    <xf numFmtId="40" fontId="3" fillId="0" borderId="66" xfId="0" applyNumberFormat="1" applyFont="1" applyBorder="1">
      <alignment vertical="top"/>
    </xf>
    <xf numFmtId="40" fontId="3" fillId="0" borderId="67" xfId="0" applyNumberFormat="1" applyFont="1" applyBorder="1">
      <alignment vertical="top"/>
    </xf>
    <xf numFmtId="40" fontId="3" fillId="0" borderId="64" xfId="0" applyNumberFormat="1" applyFont="1" applyBorder="1">
      <alignment vertical="top"/>
    </xf>
    <xf numFmtId="40" fontId="3" fillId="0" borderId="65" xfId="0" applyNumberFormat="1" applyFont="1" applyBorder="1" applyAlignment="1"/>
    <xf numFmtId="40" fontId="3" fillId="0" borderId="66" xfId="0" applyNumberFormat="1" applyFont="1" applyBorder="1" applyAlignment="1"/>
    <xf numFmtId="40" fontId="3" fillId="0" borderId="64" xfId="0" applyNumberFormat="1" applyFont="1" applyBorder="1" applyAlignment="1"/>
    <xf numFmtId="0" fontId="24" fillId="0" borderId="64" xfId="0" applyFont="1" applyBorder="1" applyAlignment="1">
      <alignment horizontal="left"/>
    </xf>
    <xf numFmtId="40" fontId="9" fillId="0" borderId="64" xfId="0" applyNumberFormat="1" applyFont="1" applyBorder="1">
      <alignment vertical="top"/>
    </xf>
    <xf numFmtId="40" fontId="2" fillId="0" borderId="64" xfId="0" applyNumberFormat="1" applyFont="1" applyBorder="1">
      <alignment vertical="top"/>
    </xf>
    <xf numFmtId="0" fontId="19" fillId="0" borderId="68" xfId="0" applyFont="1" applyBorder="1">
      <alignment vertical="top"/>
    </xf>
    <xf numFmtId="0" fontId="19" fillId="0" borderId="68" xfId="0" applyFont="1" applyBorder="1" applyAlignment="1"/>
    <xf numFmtId="0" fontId="11" fillId="0" borderId="68" xfId="0" applyFont="1" applyBorder="1">
      <alignment vertical="top"/>
    </xf>
    <xf numFmtId="0" fontId="19" fillId="0" borderId="69" xfId="0" applyFont="1" applyBorder="1" applyAlignment="1">
      <alignment horizontal="right"/>
    </xf>
    <xf numFmtId="40" fontId="3" fillId="0" borderId="63" xfId="0" applyNumberFormat="1" applyFont="1" applyFill="1" applyBorder="1">
      <alignment vertical="top"/>
    </xf>
    <xf numFmtId="39" fontId="13" fillId="0" borderId="0" xfId="0" applyNumberFormat="1" applyFont="1" applyBorder="1">
      <alignment vertical="top"/>
    </xf>
    <xf numFmtId="40" fontId="3" fillId="4" borderId="25" xfId="0" applyNumberFormat="1" applyFont="1" applyFill="1" applyBorder="1">
      <alignment vertical="top"/>
    </xf>
    <xf numFmtId="40" fontId="3" fillId="0" borderId="25" xfId="0" applyNumberFormat="1" applyFont="1" applyBorder="1">
      <alignment vertical="top"/>
    </xf>
    <xf numFmtId="40" fontId="3" fillId="6" borderId="25" xfId="0" applyNumberFormat="1" applyFont="1" applyFill="1" applyBorder="1">
      <alignment vertical="top"/>
    </xf>
    <xf numFmtId="0" fontId="3" fillId="0" borderId="70" xfId="0" applyFont="1" applyBorder="1" applyAlignment="1">
      <alignment horizontal="center" vertical="top"/>
    </xf>
    <xf numFmtId="0" fontId="3" fillId="0" borderId="71" xfId="0" applyFont="1" applyBorder="1">
      <alignment vertical="top"/>
    </xf>
    <xf numFmtId="40" fontId="18" fillId="0" borderId="27" xfId="0" applyNumberFormat="1" applyFont="1" applyBorder="1">
      <alignment vertical="top"/>
    </xf>
    <xf numFmtId="40" fontId="10" fillId="0" borderId="12" xfId="0" applyNumberFormat="1" applyFont="1" applyFill="1" applyBorder="1">
      <alignment vertical="top"/>
    </xf>
    <xf numFmtId="40" fontId="10" fillId="0" borderId="12" xfId="0" applyNumberFormat="1" applyFont="1" applyBorder="1">
      <alignment vertical="top"/>
    </xf>
    <xf numFmtId="0" fontId="12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0" fontId="18" fillId="0" borderId="0" xfId="0" applyNumberFormat="1" applyFont="1" applyAlignment="1">
      <alignment vertical="center"/>
    </xf>
    <xf numFmtId="39" fontId="13" fillId="0" borderId="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3" xfId="0" applyFont="1" applyBorder="1" applyAlignment="1">
      <alignment horizontal="right" vertical="top"/>
    </xf>
    <xf numFmtId="40" fontId="3" fillId="0" borderId="3" xfId="0" applyNumberFormat="1" applyFont="1" applyFill="1" applyBorder="1">
      <alignment vertical="top"/>
    </xf>
    <xf numFmtId="40" fontId="3" fillId="0" borderId="27" xfId="0" applyNumberFormat="1" applyFont="1" applyFill="1" applyBorder="1">
      <alignment vertical="top"/>
    </xf>
    <xf numFmtId="40" fontId="3" fillId="0" borderId="32" xfId="0" applyNumberFormat="1" applyFont="1" applyFill="1" applyBorder="1">
      <alignment vertical="top"/>
    </xf>
    <xf numFmtId="0" fontId="3" fillId="0" borderId="12" xfId="0" applyFont="1" applyBorder="1" applyAlignment="1"/>
    <xf numFmtId="0" fontId="4" fillId="0" borderId="19" xfId="0" applyFont="1" applyBorder="1" applyAlignment="1">
      <alignment horizontal="right"/>
    </xf>
    <xf numFmtId="40" fontId="3" fillId="0" borderId="12" xfId="0" applyNumberFormat="1" applyFont="1" applyFill="1" applyBorder="1" applyAlignment="1"/>
    <xf numFmtId="40" fontId="3" fillId="0" borderId="12" xfId="0" applyNumberFormat="1" applyFont="1" applyBorder="1" applyAlignment="1"/>
    <xf numFmtId="0" fontId="10" fillId="0" borderId="19" xfId="0" applyFont="1" applyBorder="1" applyAlignment="1">
      <alignment horizontal="right"/>
    </xf>
    <xf numFmtId="0" fontId="2" fillId="0" borderId="12" xfId="0" applyFont="1" applyBorder="1" applyAlignment="1"/>
    <xf numFmtId="40" fontId="10" fillId="0" borderId="12" xfId="0" applyNumberFormat="1" applyFont="1" applyFill="1" applyBorder="1" applyAlignment="1"/>
    <xf numFmtId="40" fontId="10" fillId="0" borderId="12" xfId="0" applyNumberFormat="1" applyFont="1" applyBorder="1" applyAlignment="1"/>
    <xf numFmtId="40" fontId="10" fillId="3" borderId="12" xfId="0" applyNumberFormat="1" applyFont="1" applyFill="1" applyBorder="1">
      <alignment vertical="top"/>
    </xf>
    <xf numFmtId="40" fontId="10" fillId="2" borderId="13" xfId="0" applyNumberFormat="1" applyFont="1" applyFill="1" applyBorder="1" applyAlignment="1">
      <alignment horizontal="center" vertical="top"/>
    </xf>
    <xf numFmtId="40" fontId="10" fillId="2" borderId="12" xfId="0" applyNumberFormat="1" applyFont="1" applyFill="1" applyBorder="1" applyAlignment="1">
      <alignment horizontal="center" vertical="top"/>
    </xf>
    <xf numFmtId="0" fontId="10" fillId="2" borderId="18" xfId="0" applyFont="1" applyFill="1" applyBorder="1" applyAlignment="1">
      <alignment horizontal="center" vertical="top"/>
    </xf>
    <xf numFmtId="40" fontId="10" fillId="6" borderId="18" xfId="0" applyNumberFormat="1" applyFont="1" applyFill="1" applyBorder="1" applyAlignment="1">
      <alignment horizontal="center" vertical="top"/>
    </xf>
    <xf numFmtId="49" fontId="29" fillId="0" borderId="68" xfId="0" applyNumberFormat="1" applyFont="1" applyBorder="1" applyAlignment="1">
      <alignment horizontal="right"/>
    </xf>
    <xf numFmtId="0" fontId="8" fillId="0" borderId="72" xfId="0" applyFont="1" applyBorder="1">
      <alignment vertical="top"/>
    </xf>
    <xf numFmtId="0" fontId="8" fillId="0" borderId="73" xfId="0" applyFont="1" applyBorder="1">
      <alignment vertical="top"/>
    </xf>
    <xf numFmtId="0" fontId="12" fillId="0" borderId="73" xfId="0" applyFont="1" applyBorder="1">
      <alignment vertical="top"/>
    </xf>
    <xf numFmtId="0" fontId="13" fillId="0" borderId="73" xfId="0" applyFont="1" applyBorder="1">
      <alignment vertical="top"/>
    </xf>
    <xf numFmtId="0" fontId="11" fillId="0" borderId="73" xfId="0" applyFont="1" applyBorder="1">
      <alignment vertical="top"/>
    </xf>
    <xf numFmtId="0" fontId="19" fillId="0" borderId="74" xfId="0" applyFont="1" applyBorder="1" applyAlignment="1"/>
    <xf numFmtId="37" fontId="29" fillId="0" borderId="68" xfId="0" applyNumberFormat="1" applyFont="1" applyBorder="1" applyAlignment="1">
      <alignment horizontal="right"/>
    </xf>
    <xf numFmtId="40" fontId="3" fillId="0" borderId="26" xfId="0" applyNumberFormat="1" applyFont="1" applyFill="1" applyBorder="1" applyAlignment="1"/>
    <xf numFmtId="40" fontId="3" fillId="0" borderId="0" xfId="0" applyNumberFormat="1" applyFont="1" applyFill="1" applyAlignment="1"/>
    <xf numFmtId="40" fontId="3" fillId="0" borderId="0" xfId="0" applyNumberFormat="1" applyFont="1" applyFill="1" applyAlignment="1">
      <alignment horizontal="center"/>
    </xf>
    <xf numFmtId="40" fontId="9" fillId="0" borderId="0" xfId="0" applyNumberFormat="1" applyFont="1" applyFill="1" applyAlignment="1"/>
    <xf numFmtId="40" fontId="15" fillId="0" borderId="26" xfId="0" applyNumberFormat="1" applyFont="1" applyFill="1" applyBorder="1" applyAlignment="1"/>
    <xf numFmtId="40" fontId="2" fillId="0" borderId="26" xfId="0" applyNumberFormat="1" applyFont="1" applyFill="1" applyBorder="1" applyAlignment="1"/>
    <xf numFmtId="0" fontId="3" fillId="0" borderId="26" xfId="0" applyFont="1" applyFill="1" applyBorder="1" applyAlignment="1"/>
    <xf numFmtId="40" fontId="30" fillId="0" borderId="0" xfId="0" applyNumberFormat="1" applyFont="1">
      <alignment vertical="top"/>
    </xf>
    <xf numFmtId="0" fontId="1" fillId="0" borderId="0" xfId="0" applyNumberFormat="1" applyFont="1" applyBorder="1">
      <alignment vertical="top"/>
    </xf>
    <xf numFmtId="0" fontId="3" fillId="0" borderId="0" xfId="0" applyNumberFormat="1" applyFont="1" applyBorder="1" applyAlignment="1">
      <alignment horizontal="left" vertical="top"/>
    </xf>
    <xf numFmtId="0" fontId="1" fillId="0" borderId="0" xfId="0" applyNumberFormat="1" applyFont="1" applyBorder="1" applyAlignment="1">
      <alignment horizontal="left" vertical="top"/>
    </xf>
    <xf numFmtId="0" fontId="1" fillId="0" borderId="0" xfId="0" applyFont="1" applyBorder="1">
      <alignment vertical="top"/>
    </xf>
    <xf numFmtId="4" fontId="22" fillId="0" borderId="0" xfId="0" applyNumberFormat="1" applyFont="1" applyBorder="1">
      <alignment vertical="top"/>
    </xf>
    <xf numFmtId="0" fontId="0" fillId="0" borderId="0" xfId="0" applyBorder="1" applyAlignment="1"/>
    <xf numFmtId="0" fontId="8" fillId="0" borderId="0" xfId="0" applyNumberFormat="1" applyFont="1" applyBorder="1">
      <alignment vertical="top"/>
    </xf>
    <xf numFmtId="0" fontId="0" fillId="0" borderId="0" xfId="0" applyBorder="1">
      <alignment vertical="top"/>
    </xf>
    <xf numFmtId="40" fontId="22" fillId="0" borderId="0" xfId="0" applyNumberFormat="1" applyFont="1" applyBorder="1">
      <alignment vertical="top"/>
    </xf>
    <xf numFmtId="0" fontId="25" fillId="0" borderId="0" xfId="0" applyFont="1" applyBorder="1">
      <alignment vertical="top"/>
    </xf>
    <xf numFmtId="0" fontId="10" fillId="0" borderId="0" xfId="0" applyNumberFormat="1" applyFont="1" applyBorder="1" applyAlignment="1">
      <alignment horizontal="right" vertical="top"/>
    </xf>
    <xf numFmtId="40" fontId="23" fillId="0" borderId="0" xfId="0" applyNumberFormat="1" applyFont="1" applyBorder="1">
      <alignment vertical="top"/>
    </xf>
    <xf numFmtId="0" fontId="31" fillId="0" borderId="0" xfId="0" applyNumberFormat="1" applyFont="1" applyBorder="1" applyAlignment="1">
      <alignment horizontal="right" vertical="top"/>
    </xf>
    <xf numFmtId="40" fontId="10" fillId="0" borderId="0" xfId="0" applyNumberFormat="1" applyFont="1" applyAlignment="1">
      <alignment horizontal="center" textRotation="255"/>
    </xf>
    <xf numFmtId="40" fontId="20" fillId="8" borderId="44" xfId="0" applyNumberFormat="1" applyFont="1" applyFill="1" applyBorder="1">
      <alignment vertical="top"/>
    </xf>
    <xf numFmtId="40" fontId="5" fillId="0" borderId="60" xfId="0" applyNumberFormat="1" applyFont="1" applyBorder="1" applyAlignment="1">
      <alignment horizontal="center"/>
    </xf>
    <xf numFmtId="40" fontId="26" fillId="0" borderId="60" xfId="0" applyNumberFormat="1" applyFont="1" applyBorder="1" applyAlignment="1">
      <alignment horizontal="center" vertical="center"/>
    </xf>
    <xf numFmtId="40" fontId="3" fillId="0" borderId="26" xfId="0" applyNumberFormat="1" applyFont="1" applyFill="1" applyBorder="1" applyAlignment="1">
      <alignment horizontal="left"/>
    </xf>
    <xf numFmtId="40" fontId="3" fillId="0" borderId="66" xfId="0" applyNumberFormat="1" applyFont="1" applyFill="1" applyBorder="1" applyAlignment="1"/>
    <xf numFmtId="40" fontId="5" fillId="0" borderId="75" xfId="0" applyNumberFormat="1" applyFont="1" applyBorder="1" applyAlignment="1">
      <alignment horizontal="center"/>
    </xf>
    <xf numFmtId="40" fontId="26" fillId="0" borderId="7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1AB9-0973-4F0E-829E-DFF5BF71D8B2}">
  <sheetPr>
    <pageSetUpPr fitToPage="1"/>
  </sheetPr>
  <dimension ref="A1:HX129"/>
  <sheetViews>
    <sheetView topLeftCell="B78" zoomScale="90" zoomScaleNormal="90" zoomScaleSheetLayoutView="90" workbookViewId="0">
      <selection activeCell="M103" sqref="M103"/>
    </sheetView>
  </sheetViews>
  <sheetFormatPr defaultColWidth="11" defaultRowHeight="20.100000000000001" customHeight="1"/>
  <cols>
    <col min="1" max="1" width="11.59765625" style="1" hidden="1" customWidth="1"/>
    <col min="2" max="2" width="2.8984375" style="1" customWidth="1"/>
    <col min="3" max="3" width="1.69921875" style="1" customWidth="1"/>
    <col min="4" max="4" width="13.19921875" style="2" customWidth="1"/>
    <col min="5" max="5" width="44" style="2" customWidth="1"/>
    <col min="6" max="6" width="1.19921875" style="2" customWidth="1"/>
    <col min="7" max="7" width="15.3984375" style="2" customWidth="1"/>
    <col min="8" max="8" width="1.5" style="2" customWidth="1"/>
    <col min="9" max="9" width="14.8984375" style="2" bestFit="1" customWidth="1"/>
    <col min="10" max="10" width="1.59765625" style="2" customWidth="1"/>
    <col min="11" max="11" width="18.5" style="2" customWidth="1"/>
    <col min="12" max="12" width="3.19921875" style="2" customWidth="1"/>
    <col min="13" max="13" width="57.8984375" style="2" customWidth="1"/>
    <col min="14" max="14" width="14.19921875" style="2" customWidth="1"/>
    <col min="15" max="15" width="1.5" customWidth="1"/>
    <col min="16" max="232" width="10.19921875" style="2" customWidth="1"/>
    <col min="233" max="16384" width="11" style="1"/>
  </cols>
  <sheetData>
    <row r="1" spans="1:33" ht="20.100000000000001" customHeight="1" thickBot="1"/>
    <row r="2" spans="1:33" ht="5.0999999999999996" customHeight="1" thickTop="1" thickBo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86"/>
    </row>
    <row r="3" spans="1:33" s="2" customFormat="1" ht="20.100000000000001" customHeight="1" thickBot="1">
      <c r="A3" s="7"/>
      <c r="B3" s="7"/>
      <c r="C3" s="7"/>
      <c r="D3" s="8" t="s">
        <v>0</v>
      </c>
      <c r="E3" s="9"/>
      <c r="F3" s="10"/>
      <c r="G3" s="11"/>
      <c r="H3" s="12"/>
      <c r="I3" s="12"/>
      <c r="J3" s="13"/>
      <c r="K3" s="13"/>
      <c r="L3" s="13"/>
      <c r="M3" s="14" t="s">
        <v>116</v>
      </c>
      <c r="N3" s="187"/>
      <c r="O3" s="188"/>
    </row>
    <row r="4" spans="1:33" s="2" customFormat="1" ht="22.5" customHeight="1" thickTop="1">
      <c r="A4" s="7"/>
      <c r="B4" s="7"/>
      <c r="C4" s="7"/>
      <c r="D4" s="15"/>
      <c r="E4" s="16" t="s">
        <v>91</v>
      </c>
      <c r="F4" s="17"/>
      <c r="G4" s="13"/>
      <c r="H4" s="13"/>
      <c r="I4" s="13"/>
      <c r="J4" s="13"/>
      <c r="K4" s="13"/>
      <c r="L4" s="13"/>
      <c r="M4" s="173" t="s">
        <v>101</v>
      </c>
      <c r="N4" s="196"/>
      <c r="O4" s="189"/>
      <c r="P4" s="174" t="s">
        <v>109</v>
      </c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28" customFormat="1" ht="15.9" customHeight="1">
      <c r="A5" s="18"/>
      <c r="B5" s="18"/>
      <c r="C5" s="18"/>
      <c r="D5" s="19"/>
      <c r="E5" s="20"/>
      <c r="F5" s="21"/>
      <c r="G5" s="25" t="s">
        <v>1</v>
      </c>
      <c r="H5" s="22"/>
      <c r="I5" s="218" t="s">
        <v>2</v>
      </c>
      <c r="J5" s="22"/>
      <c r="K5" s="167" t="s">
        <v>3</v>
      </c>
      <c r="L5" s="26"/>
      <c r="M5" s="27"/>
      <c r="N5" s="24"/>
      <c r="O5" s="190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</row>
    <row r="6" spans="1:33" s="28" customFormat="1" ht="15.9" customHeight="1">
      <c r="A6" s="18"/>
      <c r="B6" s="18"/>
      <c r="C6" s="18"/>
      <c r="D6" s="30" t="s">
        <v>4</v>
      </c>
      <c r="E6" s="31" t="s">
        <v>5</v>
      </c>
      <c r="F6" s="22"/>
      <c r="G6" s="34" t="s">
        <v>6</v>
      </c>
      <c r="H6" s="22"/>
      <c r="I6" s="219" t="s">
        <v>123</v>
      </c>
      <c r="J6" s="22"/>
      <c r="K6" s="168" t="s">
        <v>7</v>
      </c>
      <c r="L6" s="26"/>
      <c r="M6" s="35" t="s">
        <v>8</v>
      </c>
      <c r="N6" s="33" t="s">
        <v>124</v>
      </c>
      <c r="O6" s="190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</row>
    <row r="7" spans="1:33" s="28" customFormat="1" ht="15.9" customHeight="1">
      <c r="A7" s="18"/>
      <c r="B7" s="18"/>
      <c r="C7" s="18"/>
      <c r="D7" s="36"/>
      <c r="E7" s="37"/>
      <c r="F7" s="21"/>
      <c r="G7" s="39" t="s">
        <v>9</v>
      </c>
      <c r="H7" s="22"/>
      <c r="I7" s="220" t="s">
        <v>122</v>
      </c>
      <c r="J7" s="22"/>
      <c r="K7" s="169" t="s">
        <v>9</v>
      </c>
      <c r="L7" s="26"/>
      <c r="M7" s="27"/>
      <c r="N7" s="33"/>
      <c r="O7" s="190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</row>
    <row r="8" spans="1:33" s="28" customFormat="1" ht="17.100000000000001" customHeight="1">
      <c r="A8" s="18"/>
      <c r="B8" s="18"/>
      <c r="C8" s="18"/>
      <c r="D8" s="30"/>
      <c r="E8" s="40" t="s">
        <v>10</v>
      </c>
      <c r="F8" s="41"/>
      <c r="G8" s="161"/>
      <c r="H8" s="42"/>
      <c r="I8" s="42"/>
      <c r="J8" s="42"/>
      <c r="K8" s="42"/>
      <c r="L8" s="27"/>
      <c r="M8" s="27"/>
      <c r="N8" s="208"/>
      <c r="O8" s="190"/>
      <c r="P8" s="176" t="s">
        <v>110</v>
      </c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</row>
    <row r="9" spans="1:33" s="52" customFormat="1" ht="17.100000000000001" customHeight="1">
      <c r="A9" s="43"/>
      <c r="B9" s="43"/>
      <c r="C9" s="43"/>
      <c r="D9" s="44">
        <v>4101</v>
      </c>
      <c r="E9" s="45" t="s">
        <v>11</v>
      </c>
      <c r="F9" s="46"/>
      <c r="G9" s="49">
        <v>15375</v>
      </c>
      <c r="H9" s="47"/>
      <c r="I9" s="48">
        <v>3860</v>
      </c>
      <c r="J9" s="47"/>
      <c r="K9" s="170">
        <f>16087+3861+702</f>
        <v>20650</v>
      </c>
      <c r="L9" s="50"/>
      <c r="M9" s="177" t="s">
        <v>111</v>
      </c>
      <c r="N9" s="179">
        <f>K9-G9</f>
        <v>5275</v>
      </c>
      <c r="O9" s="191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</row>
    <row r="10" spans="1:33" s="52" customFormat="1" ht="17.100000000000001" customHeight="1">
      <c r="A10" s="43"/>
      <c r="B10" s="43"/>
      <c r="C10" s="43"/>
      <c r="D10" s="44">
        <v>4102</v>
      </c>
      <c r="E10" s="45" t="s">
        <v>12</v>
      </c>
      <c r="F10" s="46"/>
      <c r="G10" s="54">
        <v>850</v>
      </c>
      <c r="H10" s="47"/>
      <c r="I10" s="47">
        <v>8</v>
      </c>
      <c r="J10" s="47"/>
      <c r="K10" s="171">
        <v>600</v>
      </c>
      <c r="L10" s="12"/>
      <c r="M10" s="51" t="s">
        <v>103</v>
      </c>
      <c r="N10" s="180">
        <f>K10-G10</f>
        <v>-250</v>
      </c>
      <c r="O10" s="191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</row>
    <row r="11" spans="1:33" s="52" customFormat="1" ht="17.100000000000001" customHeight="1">
      <c r="A11" s="43"/>
      <c r="B11" s="43"/>
      <c r="C11" s="43"/>
      <c r="D11" s="55"/>
      <c r="E11" s="56"/>
      <c r="F11" s="46"/>
      <c r="G11" s="163">
        <f>SUM(G9:G10)</f>
        <v>16225</v>
      </c>
      <c r="H11" s="58"/>
      <c r="I11" s="59">
        <f>SUM(I9:I10)</f>
        <v>3868</v>
      </c>
      <c r="J11" s="47"/>
      <c r="K11" s="59">
        <f>SUM(K9:K10)</f>
        <v>21250</v>
      </c>
      <c r="L11" s="60"/>
      <c r="M11" s="61"/>
      <c r="N11" s="57">
        <f>SUM(N9:N10)</f>
        <v>5025</v>
      </c>
      <c r="O11" s="191"/>
      <c r="P11" s="175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</row>
    <row r="12" spans="1:33" s="28" customFormat="1" ht="17.100000000000001" customHeight="1">
      <c r="A12" s="18"/>
      <c r="B12" s="18"/>
      <c r="C12" s="18"/>
      <c r="D12" s="30"/>
      <c r="E12" s="40" t="s">
        <v>13</v>
      </c>
      <c r="F12" s="62"/>
      <c r="G12" s="161"/>
      <c r="H12" s="42"/>
      <c r="I12" s="42"/>
      <c r="J12" s="42"/>
      <c r="K12" s="42"/>
      <c r="L12" s="27"/>
      <c r="M12" s="63"/>
      <c r="N12" s="161"/>
      <c r="O12" s="190"/>
      <c r="P12" s="176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</row>
    <row r="13" spans="1:33" s="52" customFormat="1" ht="17.100000000000001" customHeight="1">
      <c r="A13" s="43"/>
      <c r="B13" s="43"/>
      <c r="C13" s="43"/>
      <c r="D13" s="44">
        <v>4103</v>
      </c>
      <c r="E13" s="45" t="s">
        <v>14</v>
      </c>
      <c r="F13" s="46"/>
      <c r="G13" s="49">
        <v>500</v>
      </c>
      <c r="H13" s="47"/>
      <c r="I13" s="48">
        <v>190</v>
      </c>
      <c r="J13" s="47"/>
      <c r="K13" s="170">
        <v>700</v>
      </c>
      <c r="L13" s="12"/>
      <c r="M13" s="61" t="s">
        <v>104</v>
      </c>
      <c r="N13" s="179">
        <f t="shared" ref="N13:N30" si="0">K13-G13</f>
        <v>200</v>
      </c>
      <c r="O13" s="191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</row>
    <row r="14" spans="1:33" s="52" customFormat="1" ht="17.100000000000001" customHeight="1">
      <c r="A14" s="43"/>
      <c r="B14" s="43"/>
      <c r="C14" s="43"/>
      <c r="D14" s="44">
        <v>4110</v>
      </c>
      <c r="E14" s="45" t="s">
        <v>15</v>
      </c>
      <c r="F14" s="46"/>
      <c r="G14" s="49">
        <v>900</v>
      </c>
      <c r="H14" s="47"/>
      <c r="I14" s="48">
        <v>892</v>
      </c>
      <c r="J14" s="47"/>
      <c r="K14" s="170">
        <v>892</v>
      </c>
      <c r="L14" s="12"/>
      <c r="M14" s="64"/>
      <c r="N14" s="179">
        <f t="shared" si="0"/>
        <v>-8</v>
      </c>
      <c r="O14" s="191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</row>
    <row r="15" spans="1:33" s="52" customFormat="1" ht="17.100000000000001" customHeight="1">
      <c r="A15" s="43"/>
      <c r="B15" s="43"/>
      <c r="C15" s="43"/>
      <c r="D15" s="44">
        <v>4115</v>
      </c>
      <c r="E15" s="45" t="s">
        <v>16</v>
      </c>
      <c r="F15" s="46"/>
      <c r="G15" s="49">
        <v>570</v>
      </c>
      <c r="H15" s="47"/>
      <c r="I15" s="48">
        <v>345</v>
      </c>
      <c r="J15" s="47"/>
      <c r="K15" s="170">
        <v>728</v>
      </c>
      <c r="L15" s="12"/>
      <c r="M15" s="65" t="s">
        <v>112</v>
      </c>
      <c r="N15" s="179">
        <f t="shared" si="0"/>
        <v>158</v>
      </c>
      <c r="O15" s="191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</row>
    <row r="16" spans="1:33" s="52" customFormat="1" ht="17.100000000000001" customHeight="1">
      <c r="A16" s="43"/>
      <c r="B16" s="43"/>
      <c r="C16" s="43"/>
      <c r="D16" s="44">
        <v>4116</v>
      </c>
      <c r="E16" s="45" t="s">
        <v>17</v>
      </c>
      <c r="F16" s="46"/>
      <c r="G16" s="49">
        <v>250</v>
      </c>
      <c r="H16" s="47"/>
      <c r="I16" s="48">
        <v>0</v>
      </c>
      <c r="J16" s="47"/>
      <c r="K16" s="170">
        <v>250</v>
      </c>
      <c r="L16" s="12"/>
      <c r="M16" s="65"/>
      <c r="N16" s="179">
        <f t="shared" si="0"/>
        <v>0</v>
      </c>
      <c r="O16" s="191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</row>
    <row r="17" spans="1:33" s="52" customFormat="1" ht="17.100000000000001" customHeight="1">
      <c r="A17" s="43"/>
      <c r="B17" s="43"/>
      <c r="C17" s="43"/>
      <c r="D17" s="44">
        <v>4117</v>
      </c>
      <c r="E17" s="45" t="s">
        <v>92</v>
      </c>
      <c r="F17" s="46"/>
      <c r="G17" s="49">
        <v>100</v>
      </c>
      <c r="H17" s="47"/>
      <c r="I17" s="48">
        <v>49</v>
      </c>
      <c r="J17" s="47"/>
      <c r="K17" s="170">
        <v>100</v>
      </c>
      <c r="L17" s="12"/>
      <c r="M17" s="65"/>
      <c r="N17" s="179">
        <f t="shared" si="0"/>
        <v>0</v>
      </c>
      <c r="O17" s="191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</row>
    <row r="18" spans="1:33" s="52" customFormat="1" ht="17.100000000000001" customHeight="1">
      <c r="A18" s="43"/>
      <c r="B18" s="43"/>
      <c r="C18" s="43"/>
      <c r="D18" s="44">
        <v>4120</v>
      </c>
      <c r="E18" s="45" t="s">
        <v>18</v>
      </c>
      <c r="F18" s="46"/>
      <c r="G18" s="49">
        <v>1200</v>
      </c>
      <c r="H18" s="47"/>
      <c r="I18" s="48">
        <v>1249</v>
      </c>
      <c r="J18" s="47"/>
      <c r="K18" s="170">
        <v>1500</v>
      </c>
      <c r="L18" s="12"/>
      <c r="M18" s="172"/>
      <c r="N18" s="179">
        <f t="shared" si="0"/>
        <v>300</v>
      </c>
      <c r="O18" s="191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</row>
    <row r="19" spans="1:33" s="52" customFormat="1" ht="17.100000000000001" customHeight="1">
      <c r="A19" s="43"/>
      <c r="B19" s="43"/>
      <c r="C19" s="43"/>
      <c r="D19" s="44">
        <v>4124</v>
      </c>
      <c r="E19" s="45" t="s">
        <v>19</v>
      </c>
      <c r="F19" s="46"/>
      <c r="G19" s="49">
        <v>500</v>
      </c>
      <c r="H19" s="47"/>
      <c r="I19" s="48">
        <v>560</v>
      </c>
      <c r="J19" s="47"/>
      <c r="K19" s="170">
        <v>2500</v>
      </c>
      <c r="L19" s="12"/>
      <c r="M19" s="65" t="s">
        <v>105</v>
      </c>
      <c r="N19" s="179">
        <f t="shared" si="0"/>
        <v>2000</v>
      </c>
      <c r="O19" s="191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</row>
    <row r="20" spans="1:33" s="52" customFormat="1" ht="17.100000000000001" customHeight="1">
      <c r="A20" s="43"/>
      <c r="B20" s="43"/>
      <c r="C20" s="43"/>
      <c r="D20" s="44">
        <v>4129</v>
      </c>
      <c r="E20" s="45" t="s">
        <v>20</v>
      </c>
      <c r="F20" s="46"/>
      <c r="G20" s="49">
        <v>200</v>
      </c>
      <c r="H20" s="47"/>
      <c r="I20" s="48">
        <v>0</v>
      </c>
      <c r="J20" s="47"/>
      <c r="K20" s="170">
        <v>200</v>
      </c>
      <c r="L20" s="12"/>
      <c r="M20" s="172"/>
      <c r="N20" s="179">
        <f t="shared" si="0"/>
        <v>0</v>
      </c>
      <c r="O20" s="191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</row>
    <row r="21" spans="1:33" s="52" customFormat="1" ht="17.100000000000001" customHeight="1">
      <c r="A21" s="43"/>
      <c r="B21" s="43"/>
      <c r="C21" s="43"/>
      <c r="D21" s="44">
        <v>4130</v>
      </c>
      <c r="E21" s="45" t="s">
        <v>21</v>
      </c>
      <c r="F21" s="46"/>
      <c r="G21" s="49">
        <v>300</v>
      </c>
      <c r="H21" s="47"/>
      <c r="I21" s="48">
        <v>0</v>
      </c>
      <c r="J21" s="47"/>
      <c r="K21" s="170">
        <v>300</v>
      </c>
      <c r="L21" s="12"/>
      <c r="M21" s="172"/>
      <c r="N21" s="179">
        <f t="shared" si="0"/>
        <v>0</v>
      </c>
      <c r="O21" s="191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</row>
    <row r="22" spans="1:33" s="52" customFormat="1" ht="17.100000000000001" customHeight="1">
      <c r="A22" s="43"/>
      <c r="B22" s="43"/>
      <c r="C22" s="43"/>
      <c r="D22" s="44">
        <v>4135</v>
      </c>
      <c r="E22" s="45" t="s">
        <v>121</v>
      </c>
      <c r="F22" s="46"/>
      <c r="G22" s="49">
        <v>100</v>
      </c>
      <c r="H22" s="47"/>
      <c r="I22" s="48">
        <v>222</v>
      </c>
      <c r="J22" s="47"/>
      <c r="K22" s="170">
        <v>400</v>
      </c>
      <c r="L22" s="12"/>
      <c r="M22" s="172"/>
      <c r="N22" s="179">
        <f t="shared" si="0"/>
        <v>300</v>
      </c>
      <c r="O22" s="191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</row>
    <row r="23" spans="1:33" s="52" customFormat="1" ht="17.100000000000001" customHeight="1">
      <c r="A23" s="43"/>
      <c r="B23" s="43"/>
      <c r="C23" s="43"/>
      <c r="D23" s="44">
        <v>4137</v>
      </c>
      <c r="E23" s="45" t="s">
        <v>22</v>
      </c>
      <c r="F23" s="164"/>
      <c r="G23" s="211">
        <v>0</v>
      </c>
      <c r="H23" s="47"/>
      <c r="I23" s="165"/>
      <c r="J23" s="47"/>
      <c r="K23" s="170"/>
      <c r="L23" s="12"/>
      <c r="M23" s="172"/>
      <c r="N23" s="179">
        <f t="shared" si="0"/>
        <v>0</v>
      </c>
      <c r="O23" s="191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</row>
    <row r="24" spans="1:33" s="52" customFormat="1" ht="17.100000000000001" customHeight="1">
      <c r="A24" s="43"/>
      <c r="B24" s="43"/>
      <c r="C24" s="43"/>
      <c r="D24" s="44">
        <v>4137</v>
      </c>
      <c r="E24" s="45" t="s">
        <v>23</v>
      </c>
      <c r="F24" s="164"/>
      <c r="G24" s="211">
        <v>200</v>
      </c>
      <c r="H24" s="47"/>
      <c r="I24" s="165">
        <v>224</v>
      </c>
      <c r="J24" s="47"/>
      <c r="K24" s="170">
        <v>224</v>
      </c>
      <c r="L24" s="12"/>
      <c r="M24" s="65" t="s">
        <v>106</v>
      </c>
      <c r="N24" s="179">
        <f t="shared" si="0"/>
        <v>24</v>
      </c>
      <c r="O24" s="191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</row>
    <row r="25" spans="1:33" s="52" customFormat="1" ht="17.100000000000001" customHeight="1">
      <c r="A25" s="43"/>
      <c r="B25" s="43"/>
      <c r="C25" s="43"/>
      <c r="D25" s="44">
        <v>4137</v>
      </c>
      <c r="E25" s="45" t="s">
        <v>24</v>
      </c>
      <c r="F25" s="164"/>
      <c r="G25" s="211">
        <v>0</v>
      </c>
      <c r="H25" s="47"/>
      <c r="I25" s="165"/>
      <c r="J25" s="47"/>
      <c r="K25" s="170"/>
      <c r="L25" s="12"/>
      <c r="M25" s="65"/>
      <c r="N25" s="179">
        <f t="shared" si="0"/>
        <v>0</v>
      </c>
      <c r="O25" s="191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</row>
    <row r="26" spans="1:33" s="52" customFormat="1" ht="17.100000000000001" customHeight="1">
      <c r="A26" s="43"/>
      <c r="B26" s="43"/>
      <c r="C26" s="43"/>
      <c r="D26" s="44">
        <v>4140</v>
      </c>
      <c r="E26" s="45" t="s">
        <v>25</v>
      </c>
      <c r="F26" s="46"/>
      <c r="G26" s="49">
        <v>50</v>
      </c>
      <c r="H26" s="47"/>
      <c r="I26" s="48">
        <v>11</v>
      </c>
      <c r="J26" s="47"/>
      <c r="K26" s="170">
        <v>50</v>
      </c>
      <c r="L26" s="12"/>
      <c r="M26" s="65"/>
      <c r="N26" s="179">
        <f t="shared" si="0"/>
        <v>0</v>
      </c>
      <c r="O26" s="191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</row>
    <row r="27" spans="1:33" s="52" customFormat="1" ht="17.100000000000001" customHeight="1">
      <c r="A27" s="43"/>
      <c r="B27" s="43"/>
      <c r="C27" s="43"/>
      <c r="D27" s="44">
        <v>4141</v>
      </c>
      <c r="E27" s="45" t="s">
        <v>26</v>
      </c>
      <c r="F27" s="46"/>
      <c r="G27" s="49">
        <v>120</v>
      </c>
      <c r="H27" s="47"/>
      <c r="I27" s="48">
        <v>169</v>
      </c>
      <c r="J27" s="47"/>
      <c r="K27" s="170">
        <v>200</v>
      </c>
      <c r="L27" s="12"/>
      <c r="M27" s="65"/>
      <c r="N27" s="179">
        <f t="shared" si="0"/>
        <v>80</v>
      </c>
      <c r="O27" s="192"/>
    </row>
    <row r="28" spans="1:33" s="52" customFormat="1" ht="17.100000000000001" customHeight="1">
      <c r="A28" s="43"/>
      <c r="B28" s="43"/>
      <c r="C28" s="43"/>
      <c r="D28" s="44">
        <v>4142</v>
      </c>
      <c r="E28" s="45" t="s">
        <v>27</v>
      </c>
      <c r="F28" s="46"/>
      <c r="G28" s="49">
        <v>220</v>
      </c>
      <c r="H28" s="47"/>
      <c r="I28" s="48">
        <v>64</v>
      </c>
      <c r="J28" s="47"/>
      <c r="K28" s="170">
        <v>220</v>
      </c>
      <c r="L28" s="12"/>
      <c r="M28" s="65"/>
      <c r="N28" s="179">
        <f t="shared" si="0"/>
        <v>0</v>
      </c>
      <c r="O28" s="192"/>
    </row>
    <row r="29" spans="1:33" s="52" customFormat="1" ht="17.100000000000001" customHeight="1">
      <c r="A29" s="43"/>
      <c r="B29" s="43"/>
      <c r="C29" s="43"/>
      <c r="D29" s="44" t="s">
        <v>28</v>
      </c>
      <c r="E29" s="45" t="s">
        <v>29</v>
      </c>
      <c r="F29" s="46"/>
      <c r="G29" s="49">
        <v>2000</v>
      </c>
      <c r="H29" s="47"/>
      <c r="I29" s="48">
        <v>0</v>
      </c>
      <c r="J29" s="47"/>
      <c r="K29" s="170">
        <v>2500</v>
      </c>
      <c r="L29" s="12"/>
      <c r="M29" s="65"/>
      <c r="N29" s="179">
        <f t="shared" si="0"/>
        <v>500</v>
      </c>
      <c r="O29" s="192"/>
    </row>
    <row r="30" spans="1:33" s="52" customFormat="1" ht="17.100000000000001" customHeight="1">
      <c r="A30" s="43"/>
      <c r="B30" s="43"/>
      <c r="C30" s="43"/>
      <c r="D30" s="44">
        <v>4145</v>
      </c>
      <c r="E30" s="45" t="s">
        <v>31</v>
      </c>
      <c r="F30" s="46"/>
      <c r="G30" s="49">
        <v>20</v>
      </c>
      <c r="H30" s="47"/>
      <c r="I30" s="48">
        <v>48</v>
      </c>
      <c r="J30" s="47"/>
      <c r="K30" s="170">
        <v>75</v>
      </c>
      <c r="L30" s="12"/>
      <c r="M30" s="65"/>
      <c r="N30" s="179">
        <f t="shared" si="0"/>
        <v>55</v>
      </c>
      <c r="O30" s="192"/>
    </row>
    <row r="31" spans="1:33" s="52" customFormat="1" ht="17.100000000000001" customHeight="1">
      <c r="A31" s="43"/>
      <c r="B31" s="43"/>
      <c r="C31" s="43"/>
      <c r="D31" s="44">
        <v>4146</v>
      </c>
      <c r="E31" s="45" t="s">
        <v>32</v>
      </c>
      <c r="F31" s="46"/>
      <c r="G31" s="49">
        <v>150</v>
      </c>
      <c r="H31" s="47"/>
      <c r="I31" s="48">
        <v>298</v>
      </c>
      <c r="J31" s="47"/>
      <c r="K31" s="170">
        <v>500</v>
      </c>
      <c r="L31" s="12" t="s">
        <v>30</v>
      </c>
      <c r="M31" s="65" t="s">
        <v>99</v>
      </c>
      <c r="N31" s="179">
        <f>K31-G31</f>
        <v>350</v>
      </c>
      <c r="O31" s="192"/>
    </row>
    <row r="32" spans="1:33" s="52" customFormat="1" ht="17.100000000000001" customHeight="1">
      <c r="A32" s="43"/>
      <c r="B32" s="43"/>
      <c r="C32" s="43"/>
      <c r="D32" s="55"/>
      <c r="E32" s="56"/>
      <c r="F32" s="46"/>
      <c r="G32" s="163">
        <f>SUM(G13:G31)</f>
        <v>7380</v>
      </c>
      <c r="H32" s="58"/>
      <c r="I32" s="59">
        <f>SUM(I13:I31)</f>
        <v>4321</v>
      </c>
      <c r="J32" s="47"/>
      <c r="K32" s="59">
        <f>SUM(K13:K31)</f>
        <v>11339</v>
      </c>
      <c r="L32" s="60"/>
      <c r="M32" s="61"/>
      <c r="N32" s="57">
        <f>SUM(N13:N31)</f>
        <v>3959</v>
      </c>
      <c r="O32" s="192"/>
      <c r="P32" s="28"/>
    </row>
    <row r="33" spans="1:16" s="28" customFormat="1" ht="17.100000000000001" customHeight="1">
      <c r="A33" s="18"/>
      <c r="B33" s="18"/>
      <c r="C33" s="18"/>
      <c r="D33" s="30"/>
      <c r="E33" s="66" t="s">
        <v>33</v>
      </c>
      <c r="F33" s="67"/>
      <c r="G33" s="161"/>
      <c r="H33" s="42"/>
      <c r="I33" s="42"/>
      <c r="J33" s="42"/>
      <c r="K33" s="42"/>
      <c r="L33" s="27"/>
      <c r="M33" s="63"/>
      <c r="N33" s="161"/>
      <c r="O33" s="193"/>
      <c r="P33" s="52"/>
    </row>
    <row r="34" spans="1:16" s="52" customFormat="1" ht="17.100000000000001" customHeight="1">
      <c r="A34" s="43"/>
      <c r="B34" s="43"/>
      <c r="C34" s="43"/>
      <c r="D34" s="44">
        <v>4201</v>
      </c>
      <c r="E34" s="45" t="s">
        <v>34</v>
      </c>
      <c r="F34" s="46"/>
      <c r="G34" s="49">
        <v>1500</v>
      </c>
      <c r="H34" s="47"/>
      <c r="I34" s="48">
        <v>0</v>
      </c>
      <c r="J34" s="47"/>
      <c r="K34" s="170">
        <v>1500</v>
      </c>
      <c r="L34" s="50"/>
      <c r="M34" s="65"/>
      <c r="N34" s="179">
        <f t="shared" ref="N34:N47" si="1">K34-G34</f>
        <v>0</v>
      </c>
      <c r="O34" s="192"/>
    </row>
    <row r="35" spans="1:16" s="52" customFormat="1" ht="17.100000000000001" customHeight="1">
      <c r="A35" s="43"/>
      <c r="B35" s="43"/>
      <c r="C35" s="43"/>
      <c r="D35" s="44">
        <v>4202</v>
      </c>
      <c r="E35" s="45" t="s">
        <v>35</v>
      </c>
      <c r="F35" s="46"/>
      <c r="G35" s="49">
        <v>1500</v>
      </c>
      <c r="H35" s="47"/>
      <c r="I35" s="48">
        <v>0</v>
      </c>
      <c r="J35" s="47"/>
      <c r="K35" s="170">
        <v>1500</v>
      </c>
      <c r="L35" s="50"/>
      <c r="M35" s="65"/>
      <c r="N35" s="179">
        <f t="shared" si="1"/>
        <v>0</v>
      </c>
      <c r="O35" s="192"/>
    </row>
    <row r="36" spans="1:16" s="52" customFormat="1" ht="17.100000000000001" customHeight="1">
      <c r="A36" s="43"/>
      <c r="B36" s="43"/>
      <c r="C36" s="43"/>
      <c r="D36" s="44">
        <v>4203</v>
      </c>
      <c r="E36" s="45" t="s">
        <v>36</v>
      </c>
      <c r="F36" s="68"/>
      <c r="G36" s="49">
        <v>650</v>
      </c>
      <c r="H36" s="47"/>
      <c r="I36" s="48">
        <v>0</v>
      </c>
      <c r="J36" s="47"/>
      <c r="K36" s="170">
        <v>650</v>
      </c>
      <c r="L36" s="50"/>
      <c r="M36" s="65"/>
      <c r="N36" s="179">
        <f t="shared" si="1"/>
        <v>0</v>
      </c>
      <c r="O36" s="192"/>
    </row>
    <row r="37" spans="1:16" s="52" customFormat="1" ht="17.100000000000001" customHeight="1">
      <c r="A37" s="43"/>
      <c r="B37" s="43"/>
      <c r="C37" s="43"/>
      <c r="D37" s="44">
        <v>4204</v>
      </c>
      <c r="E37" s="45" t="s">
        <v>37</v>
      </c>
      <c r="F37" s="68"/>
      <c r="G37" s="49">
        <v>650</v>
      </c>
      <c r="H37" s="47"/>
      <c r="I37" s="48">
        <v>0</v>
      </c>
      <c r="J37" s="47"/>
      <c r="K37" s="170">
        <v>650</v>
      </c>
      <c r="L37" s="50"/>
      <c r="M37" s="65"/>
      <c r="N37" s="179">
        <f t="shared" si="1"/>
        <v>0</v>
      </c>
      <c r="O37" s="192"/>
    </row>
    <row r="38" spans="1:16" s="52" customFormat="1" ht="17.100000000000001" customHeight="1">
      <c r="A38" s="43"/>
      <c r="B38" s="43"/>
      <c r="C38" s="43"/>
      <c r="D38" s="44" t="s">
        <v>38</v>
      </c>
      <c r="E38" s="45" t="s">
        <v>39</v>
      </c>
      <c r="F38" s="46"/>
      <c r="G38" s="49">
        <v>200</v>
      </c>
      <c r="H38" s="47"/>
      <c r="I38" s="48">
        <v>0</v>
      </c>
      <c r="J38" s="47"/>
      <c r="K38" s="170">
        <v>200</v>
      </c>
      <c r="L38" s="50"/>
      <c r="M38" s="65"/>
      <c r="N38" s="179">
        <f t="shared" si="1"/>
        <v>0</v>
      </c>
      <c r="O38" s="192"/>
    </row>
    <row r="39" spans="1:16" s="52" customFormat="1" ht="17.100000000000001" customHeight="1">
      <c r="A39" s="43"/>
      <c r="B39" s="43"/>
      <c r="C39" s="43"/>
      <c r="D39" s="44">
        <v>4207</v>
      </c>
      <c r="E39" s="45" t="s">
        <v>40</v>
      </c>
      <c r="F39" s="46"/>
      <c r="G39" s="49">
        <v>350</v>
      </c>
      <c r="H39" s="47"/>
      <c r="I39" s="48">
        <v>0</v>
      </c>
      <c r="J39" s="47"/>
      <c r="K39" s="170">
        <v>350</v>
      </c>
      <c r="L39" s="50"/>
      <c r="M39" s="65"/>
      <c r="N39" s="179">
        <f t="shared" si="1"/>
        <v>0</v>
      </c>
      <c r="O39" s="192"/>
      <c r="P39" s="72"/>
    </row>
    <row r="40" spans="1:16" s="72" customFormat="1" ht="17.100000000000001" customHeight="1">
      <c r="A40" s="69"/>
      <c r="B40" s="69"/>
      <c r="C40" s="69"/>
      <c r="D40" s="44">
        <v>4209</v>
      </c>
      <c r="E40" s="45" t="s">
        <v>41</v>
      </c>
      <c r="F40" s="46"/>
      <c r="G40" s="49">
        <v>0</v>
      </c>
      <c r="H40" s="47"/>
      <c r="I40" s="48">
        <v>0</v>
      </c>
      <c r="J40" s="47"/>
      <c r="K40" s="170">
        <v>0</v>
      </c>
      <c r="L40" s="70"/>
      <c r="M40" s="71"/>
      <c r="N40" s="179">
        <f t="shared" si="1"/>
        <v>0</v>
      </c>
      <c r="O40" s="194"/>
      <c r="P40" s="52"/>
    </row>
    <row r="41" spans="1:16" s="52" customFormat="1" ht="17.100000000000001" customHeight="1">
      <c r="A41" s="43"/>
      <c r="B41" s="43"/>
      <c r="C41" s="43"/>
      <c r="D41" s="44">
        <v>4210</v>
      </c>
      <c r="E41" s="45" t="s">
        <v>42</v>
      </c>
      <c r="F41" s="46"/>
      <c r="G41" s="49">
        <v>1500</v>
      </c>
      <c r="H41" s="47"/>
      <c r="I41" s="48">
        <v>0</v>
      </c>
      <c r="J41" s="47"/>
      <c r="K41" s="170">
        <v>1500</v>
      </c>
      <c r="L41" s="50"/>
      <c r="M41" s="65"/>
      <c r="N41" s="179">
        <f t="shared" si="1"/>
        <v>0</v>
      </c>
      <c r="O41" s="192"/>
    </row>
    <row r="42" spans="1:16" s="52" customFormat="1" ht="17.100000000000001" customHeight="1">
      <c r="A42" s="43"/>
      <c r="B42" s="43"/>
      <c r="C42" s="43"/>
      <c r="D42" s="44">
        <v>4212</v>
      </c>
      <c r="E42" s="45" t="s">
        <v>43</v>
      </c>
      <c r="F42" s="46"/>
      <c r="G42" s="49">
        <v>200</v>
      </c>
      <c r="H42" s="47"/>
      <c r="I42" s="48">
        <v>200</v>
      </c>
      <c r="J42" s="47"/>
      <c r="K42" s="170">
        <v>200</v>
      </c>
      <c r="L42" s="50"/>
      <c r="M42" s="65"/>
      <c r="N42" s="179">
        <f t="shared" si="1"/>
        <v>0</v>
      </c>
      <c r="O42" s="192"/>
    </row>
    <row r="43" spans="1:16" s="52" customFormat="1" ht="17.100000000000001" customHeight="1">
      <c r="A43" s="43"/>
      <c r="B43" s="43"/>
      <c r="C43" s="43"/>
      <c r="D43" s="44" t="s">
        <v>38</v>
      </c>
      <c r="E43" s="73" t="s">
        <v>44</v>
      </c>
      <c r="F43" s="46"/>
      <c r="G43" s="49">
        <v>500</v>
      </c>
      <c r="H43" s="47"/>
      <c r="I43" s="48">
        <v>0</v>
      </c>
      <c r="J43" s="47"/>
      <c r="K43" s="170">
        <v>500</v>
      </c>
      <c r="L43" s="50"/>
      <c r="M43" s="65"/>
      <c r="N43" s="179">
        <f t="shared" si="1"/>
        <v>0</v>
      </c>
      <c r="O43" s="192"/>
    </row>
    <row r="44" spans="1:16" s="52" customFormat="1" ht="17.100000000000001" customHeight="1">
      <c r="A44" s="43"/>
      <c r="B44" s="43"/>
      <c r="C44" s="43"/>
      <c r="D44" s="44">
        <v>4215</v>
      </c>
      <c r="E44" s="45" t="s">
        <v>45</v>
      </c>
      <c r="F44" s="46"/>
      <c r="G44" s="49">
        <v>2000</v>
      </c>
      <c r="H44" s="47"/>
      <c r="I44" s="48">
        <v>0</v>
      </c>
      <c r="J44" s="47"/>
      <c r="K44" s="170">
        <v>2000</v>
      </c>
      <c r="L44" s="50"/>
      <c r="M44" s="65"/>
      <c r="N44" s="179">
        <f t="shared" si="1"/>
        <v>0</v>
      </c>
      <c r="O44" s="192"/>
    </row>
    <row r="45" spans="1:16" s="52" customFormat="1" ht="17.100000000000001" customHeight="1">
      <c r="A45" s="43"/>
      <c r="B45" s="43"/>
      <c r="C45" s="43"/>
      <c r="D45" s="44" t="s">
        <v>38</v>
      </c>
      <c r="E45" s="73" t="s">
        <v>46</v>
      </c>
      <c r="F45" s="46"/>
      <c r="G45" s="49">
        <v>500</v>
      </c>
      <c r="H45" s="47"/>
      <c r="I45" s="48">
        <v>0</v>
      </c>
      <c r="J45" s="47"/>
      <c r="K45" s="170">
        <v>500</v>
      </c>
      <c r="L45" s="50"/>
      <c r="M45" s="65"/>
      <c r="N45" s="179">
        <f t="shared" si="1"/>
        <v>0</v>
      </c>
      <c r="O45" s="192"/>
    </row>
    <row r="46" spans="1:16" s="52" customFormat="1" ht="17.100000000000001" customHeight="1">
      <c r="A46" s="43"/>
      <c r="B46" s="43"/>
      <c r="C46" s="43"/>
      <c r="D46" s="55"/>
      <c r="E46" s="45" t="s">
        <v>47</v>
      </c>
      <c r="F46" s="46"/>
      <c r="G46" s="54">
        <v>200</v>
      </c>
      <c r="H46" s="47"/>
      <c r="I46" s="48">
        <v>0</v>
      </c>
      <c r="J46" s="47"/>
      <c r="K46" s="170">
        <v>200</v>
      </c>
      <c r="L46" s="50"/>
      <c r="M46" s="61"/>
      <c r="N46" s="179">
        <f t="shared" si="1"/>
        <v>0</v>
      </c>
      <c r="O46" s="192"/>
    </row>
    <row r="47" spans="1:16" s="52" customFormat="1" ht="17.100000000000001" customHeight="1">
      <c r="A47" s="43"/>
      <c r="B47" s="43"/>
      <c r="C47" s="43"/>
      <c r="D47" s="55">
        <v>4216</v>
      </c>
      <c r="E47" s="45" t="s">
        <v>48</v>
      </c>
      <c r="F47" s="46"/>
      <c r="G47" s="54">
        <v>50</v>
      </c>
      <c r="H47" s="47"/>
      <c r="I47" s="48">
        <v>0</v>
      </c>
      <c r="J47" s="47"/>
      <c r="K47" s="170">
        <v>50</v>
      </c>
      <c r="L47" s="50"/>
      <c r="M47" s="61"/>
      <c r="N47" s="179">
        <f t="shared" si="1"/>
        <v>0</v>
      </c>
      <c r="O47" s="192"/>
    </row>
    <row r="48" spans="1:16" s="52" customFormat="1" ht="17.100000000000001" customHeight="1">
      <c r="A48" s="43"/>
      <c r="B48" s="43"/>
      <c r="C48" s="43"/>
      <c r="D48" s="55"/>
      <c r="F48" s="46"/>
      <c r="G48" s="57">
        <f>SUM(G34:G47)</f>
        <v>9800</v>
      </c>
      <c r="H48" s="58"/>
      <c r="I48" s="59">
        <f>SUM(I34:I47)</f>
        <v>200</v>
      </c>
      <c r="J48" s="47"/>
      <c r="K48" s="59">
        <f>SUM(K34:K47)</f>
        <v>9800</v>
      </c>
      <c r="L48" s="50"/>
      <c r="M48" s="74"/>
      <c r="N48" s="57">
        <f>SUM(N34:N45)</f>
        <v>0</v>
      </c>
      <c r="O48" s="192"/>
      <c r="P48" s="28"/>
    </row>
    <row r="49" spans="1:16" s="28" customFormat="1" ht="17.100000000000001" customHeight="1">
      <c r="A49" s="18"/>
      <c r="B49" s="18"/>
      <c r="C49" s="18"/>
      <c r="D49" s="30"/>
      <c r="E49" s="66" t="s">
        <v>49</v>
      </c>
      <c r="F49" s="67"/>
      <c r="G49" s="161"/>
      <c r="H49" s="42"/>
      <c r="I49" s="42"/>
      <c r="J49" s="42"/>
      <c r="K49" s="42"/>
      <c r="L49" s="60"/>
      <c r="M49" s="63"/>
      <c r="N49" s="161"/>
      <c r="O49" s="193"/>
      <c r="P49" s="52"/>
    </row>
    <row r="50" spans="1:16" s="52" customFormat="1" ht="17.100000000000001" customHeight="1">
      <c r="A50" s="43"/>
      <c r="B50" s="43"/>
      <c r="C50" s="43"/>
      <c r="D50" s="44">
        <v>4401</v>
      </c>
      <c r="E50" s="45" t="s">
        <v>50</v>
      </c>
      <c r="F50" s="46"/>
      <c r="G50" s="49">
        <v>50</v>
      </c>
      <c r="H50" s="47"/>
      <c r="I50" s="48">
        <v>0</v>
      </c>
      <c r="J50" s="47"/>
      <c r="K50" s="170">
        <v>50</v>
      </c>
      <c r="L50" s="27"/>
      <c r="M50" s="65"/>
      <c r="N50" s="179">
        <f t="shared" ref="N50:N51" si="2">K50-G50</f>
        <v>0</v>
      </c>
      <c r="O50" s="192"/>
    </row>
    <row r="51" spans="1:16" s="52" customFormat="1" ht="17.100000000000001" customHeight="1">
      <c r="A51" s="43"/>
      <c r="B51" s="43"/>
      <c r="C51" s="43"/>
      <c r="D51" s="44">
        <v>4405</v>
      </c>
      <c r="E51" s="45" t="s">
        <v>51</v>
      </c>
      <c r="F51" s="46"/>
      <c r="G51" s="49">
        <v>500</v>
      </c>
      <c r="H51" s="47"/>
      <c r="I51" s="48">
        <v>0</v>
      </c>
      <c r="J51" s="47"/>
      <c r="K51" s="170">
        <v>500</v>
      </c>
      <c r="L51" s="12"/>
      <c r="M51" s="65"/>
      <c r="N51" s="179">
        <f t="shared" si="2"/>
        <v>0</v>
      </c>
      <c r="O51" s="192"/>
    </row>
    <row r="52" spans="1:16" s="52" customFormat="1" ht="17.100000000000001" customHeight="1">
      <c r="A52" s="43"/>
      <c r="B52" s="43"/>
      <c r="C52" s="43"/>
      <c r="D52" s="55"/>
      <c r="E52" s="45"/>
      <c r="F52" s="46"/>
      <c r="G52" s="57">
        <f>SUM(G50:G51)</f>
        <v>550</v>
      </c>
      <c r="H52" s="58"/>
      <c r="I52" s="59">
        <f>SUM(I50:I51)</f>
        <v>0</v>
      </c>
      <c r="J52" s="47"/>
      <c r="K52" s="59">
        <f>SUM(K50:K51)</f>
        <v>550</v>
      </c>
      <c r="L52" s="12"/>
      <c r="M52" s="61"/>
      <c r="N52" s="57">
        <f>SUM(N50:N51)</f>
        <v>0</v>
      </c>
      <c r="O52" s="192"/>
    </row>
    <row r="53" spans="1:16" s="52" customFormat="1" ht="17.100000000000001" customHeight="1">
      <c r="A53" s="43"/>
      <c r="B53" s="43"/>
      <c r="C53" s="43"/>
      <c r="D53" s="44">
        <v>4608</v>
      </c>
      <c r="E53" s="66" t="s">
        <v>52</v>
      </c>
      <c r="F53" s="46"/>
      <c r="G53" s="162"/>
      <c r="H53" s="47"/>
      <c r="I53" s="48"/>
      <c r="J53" s="47"/>
      <c r="K53" s="48"/>
      <c r="L53" s="27"/>
      <c r="M53" s="65"/>
      <c r="N53" s="161"/>
      <c r="O53" s="192"/>
    </row>
    <row r="54" spans="1:16" s="52" customFormat="1" ht="17.100000000000001" customHeight="1">
      <c r="A54" s="43"/>
      <c r="B54" s="43"/>
      <c r="C54" s="43"/>
      <c r="D54" s="55" t="s">
        <v>38</v>
      </c>
      <c r="E54" s="45" t="s">
        <v>53</v>
      </c>
      <c r="F54" s="46"/>
      <c r="G54" s="54">
        <v>60</v>
      </c>
      <c r="H54" s="47"/>
      <c r="I54" s="47">
        <v>0</v>
      </c>
      <c r="J54" s="47"/>
      <c r="K54" s="171">
        <v>60</v>
      </c>
      <c r="L54" s="27"/>
      <c r="M54" s="61"/>
      <c r="N54" s="179">
        <f t="shared" ref="N54:N55" si="3">K54-G54</f>
        <v>0</v>
      </c>
      <c r="O54" s="192"/>
    </row>
    <row r="55" spans="1:16" s="52" customFormat="1" ht="17.100000000000001" customHeight="1">
      <c r="A55" s="43"/>
      <c r="B55" s="43"/>
      <c r="C55" s="43"/>
      <c r="D55" s="55"/>
      <c r="E55" s="56" t="s">
        <v>97</v>
      </c>
      <c r="F55" s="46"/>
      <c r="G55" s="54">
        <v>0</v>
      </c>
      <c r="H55" s="47"/>
      <c r="I55" s="47">
        <v>94</v>
      </c>
      <c r="J55" s="47"/>
      <c r="K55" s="171">
        <v>250</v>
      </c>
      <c r="L55" s="12"/>
      <c r="M55" s="65" t="s">
        <v>98</v>
      </c>
      <c r="N55" s="179">
        <f t="shared" si="3"/>
        <v>250</v>
      </c>
      <c r="O55" s="192"/>
    </row>
    <row r="56" spans="1:16" s="52" customFormat="1" ht="17.100000000000001" customHeight="1">
      <c r="A56" s="43"/>
      <c r="B56" s="43"/>
      <c r="C56" s="43"/>
      <c r="D56" s="55"/>
      <c r="E56" s="56"/>
      <c r="F56" s="46"/>
      <c r="G56" s="163">
        <f>SUM(G53:G55)</f>
        <v>60</v>
      </c>
      <c r="H56" s="58"/>
      <c r="I56" s="59">
        <f>SUM(I53:I55)</f>
        <v>94</v>
      </c>
      <c r="J56" s="47"/>
      <c r="K56" s="59">
        <f>SUM(K53:K55)</f>
        <v>310</v>
      </c>
      <c r="L56" s="12"/>
      <c r="M56" s="61"/>
      <c r="N56" s="163">
        <f>SUM(N54:N55)</f>
        <v>250</v>
      </c>
      <c r="O56" s="192"/>
      <c r="P56" s="281"/>
    </row>
    <row r="57" spans="1:16" s="281" customFormat="1" ht="17.25" customHeight="1">
      <c r="A57" s="277"/>
      <c r="B57" s="277"/>
      <c r="C57" s="277"/>
      <c r="D57" s="278"/>
      <c r="E57" s="290" t="s">
        <v>54</v>
      </c>
      <c r="F57" s="291"/>
      <c r="G57" s="292">
        <f>G56+G52+G48+G32+G11</f>
        <v>34015</v>
      </c>
      <c r="H57" s="293"/>
      <c r="I57" s="293">
        <f>I56+I52+I48+I32+I11</f>
        <v>8483</v>
      </c>
      <c r="J57" s="293"/>
      <c r="K57" s="293">
        <f>K56+K52+K48+K32+K11</f>
        <v>43249</v>
      </c>
      <c r="L57" s="279"/>
      <c r="M57" s="76" t="s">
        <v>55</v>
      </c>
      <c r="N57" s="292">
        <f>N56+N52+N48+N32+N11</f>
        <v>9234</v>
      </c>
      <c r="O57" s="280"/>
      <c r="P57" s="52"/>
    </row>
    <row r="58" spans="1:16" s="52" customFormat="1" ht="7.5" customHeight="1" thickBot="1">
      <c r="A58" s="43"/>
      <c r="B58" s="43"/>
      <c r="C58" s="43"/>
      <c r="D58" s="55"/>
      <c r="E58" s="287"/>
      <c r="F58" s="286"/>
      <c r="G58" s="288"/>
      <c r="H58" s="289"/>
      <c r="I58" s="289"/>
      <c r="J58" s="289"/>
      <c r="K58" s="289"/>
      <c r="L58" s="75"/>
      <c r="M58" s="76"/>
      <c r="N58" s="200"/>
      <c r="O58" s="195"/>
      <c r="P58" s="2"/>
    </row>
    <row r="59" spans="1:16" s="2" customFormat="1" ht="8.1" customHeight="1" thickTop="1">
      <c r="A59" s="7"/>
      <c r="B59" s="7"/>
      <c r="C59" s="5"/>
      <c r="D59" s="80"/>
      <c r="E59" s="282"/>
      <c r="F59" s="81"/>
      <c r="G59" s="283"/>
      <c r="H59" s="83"/>
      <c r="I59" s="83"/>
      <c r="J59" s="83"/>
      <c r="K59" s="83"/>
      <c r="L59" s="82"/>
      <c r="M59" s="84"/>
      <c r="N59" s="82"/>
      <c r="O59" s="6"/>
    </row>
    <row r="60" spans="1:16" s="2" customFormat="1" ht="8.1" customHeight="1" thickBot="1">
      <c r="A60" s="7"/>
      <c r="C60" s="85"/>
      <c r="D60" s="86"/>
      <c r="E60" s="87"/>
      <c r="F60" s="87"/>
      <c r="G60" s="284"/>
      <c r="H60" s="89"/>
      <c r="I60" s="89"/>
      <c r="J60" s="89"/>
      <c r="K60" s="89"/>
      <c r="L60" s="274"/>
      <c r="M60" s="90"/>
      <c r="N60" s="88"/>
      <c r="O60" s="6"/>
    </row>
    <row r="61" spans="1:16" s="2" customFormat="1" ht="15" customHeight="1" thickTop="1">
      <c r="A61" s="7"/>
      <c r="B61" s="7"/>
      <c r="C61" s="91"/>
      <c r="D61" s="92"/>
      <c r="E61" s="93"/>
      <c r="F61" s="94"/>
      <c r="G61" s="285"/>
      <c r="H61" s="95"/>
      <c r="I61" s="95"/>
      <c r="J61" s="95"/>
      <c r="K61" s="95"/>
      <c r="L61" s="96"/>
      <c r="M61" s="84"/>
      <c r="N61" s="159"/>
      <c r="O61" s="186"/>
      <c r="P61" s="52"/>
    </row>
    <row r="62" spans="1:16" s="52" customFormat="1" ht="15.9" customHeight="1">
      <c r="A62" s="43"/>
      <c r="B62" s="43"/>
      <c r="C62" s="43"/>
      <c r="D62" s="55"/>
      <c r="E62" s="221" t="s">
        <v>56</v>
      </c>
      <c r="F62" s="46"/>
      <c r="G62" s="275">
        <f>G57</f>
        <v>34015</v>
      </c>
      <c r="H62" s="276"/>
      <c r="I62" s="276">
        <f>I57</f>
        <v>8483</v>
      </c>
      <c r="J62" s="276"/>
      <c r="K62" s="276">
        <f>K57</f>
        <v>43249</v>
      </c>
      <c r="L62" s="75"/>
      <c r="M62" s="35" t="s">
        <v>8</v>
      </c>
      <c r="N62" s="294">
        <f>N57</f>
        <v>9234</v>
      </c>
      <c r="O62" s="192"/>
      <c r="P62" s="28"/>
    </row>
    <row r="63" spans="1:16" s="28" customFormat="1" ht="17.100000000000001" customHeight="1">
      <c r="A63" s="18"/>
      <c r="B63" s="18"/>
      <c r="C63" s="18"/>
      <c r="D63" s="30"/>
      <c r="E63" s="66" t="s">
        <v>57</v>
      </c>
      <c r="F63" s="67"/>
      <c r="G63" s="161"/>
      <c r="H63" s="42"/>
      <c r="I63" s="42"/>
      <c r="J63" s="42"/>
      <c r="K63" s="42"/>
      <c r="L63" s="60"/>
      <c r="M63" s="63"/>
      <c r="N63" s="161"/>
      <c r="O63" s="193"/>
      <c r="P63" s="52"/>
    </row>
    <row r="64" spans="1:16" s="52" customFormat="1" ht="17.100000000000001" customHeight="1">
      <c r="A64" s="43"/>
      <c r="B64" s="43"/>
      <c r="C64" s="43"/>
      <c r="D64" s="44">
        <v>4301</v>
      </c>
      <c r="E64" s="45" t="s">
        <v>58</v>
      </c>
      <c r="F64" s="46"/>
      <c r="G64" s="49">
        <v>3250</v>
      </c>
      <c r="H64" s="47"/>
      <c r="I64" s="48">
        <v>1342</v>
      </c>
      <c r="J64" s="47"/>
      <c r="K64" s="170">
        <v>3250</v>
      </c>
      <c r="L64" s="27"/>
      <c r="M64" s="203"/>
      <c r="N64" s="179">
        <f t="shared" ref="N64:N76" si="4">K64-G64</f>
        <v>0</v>
      </c>
      <c r="O64" s="192"/>
    </row>
    <row r="65" spans="1:16" s="52" customFormat="1" ht="17.100000000000001" customHeight="1">
      <c r="A65" s="43"/>
      <c r="B65" s="43"/>
      <c r="C65" s="43"/>
      <c r="D65" s="44">
        <v>4302</v>
      </c>
      <c r="E65" s="45" t="s">
        <v>59</v>
      </c>
      <c r="F65" s="46"/>
      <c r="G65" s="49">
        <v>150</v>
      </c>
      <c r="H65" s="47"/>
      <c r="I65" s="48">
        <v>71</v>
      </c>
      <c r="J65" s="47"/>
      <c r="K65" s="170">
        <v>150</v>
      </c>
      <c r="L65" s="12"/>
      <c r="M65" s="172"/>
      <c r="N65" s="179">
        <f t="shared" si="4"/>
        <v>0</v>
      </c>
      <c r="O65" s="192"/>
    </row>
    <row r="66" spans="1:16" s="52" customFormat="1" ht="17.100000000000001" customHeight="1">
      <c r="A66" s="43"/>
      <c r="B66" s="43"/>
      <c r="C66" s="43"/>
      <c r="D66" s="44">
        <v>4303</v>
      </c>
      <c r="E66" s="45" t="s">
        <v>60</v>
      </c>
      <c r="F66" s="46"/>
      <c r="G66" s="49">
        <v>0</v>
      </c>
      <c r="H66" s="47"/>
      <c r="I66" s="48">
        <v>0</v>
      </c>
      <c r="J66" s="47"/>
      <c r="K66" s="170">
        <v>375</v>
      </c>
      <c r="L66" s="12"/>
      <c r="M66" s="65"/>
      <c r="N66" s="179">
        <f t="shared" si="4"/>
        <v>375</v>
      </c>
      <c r="O66" s="192"/>
    </row>
    <row r="67" spans="1:16" s="52" customFormat="1" ht="17.100000000000001" customHeight="1">
      <c r="A67" s="43"/>
      <c r="B67" s="43"/>
      <c r="C67" s="43"/>
      <c r="D67" s="44">
        <v>4304</v>
      </c>
      <c r="E67" s="45" t="s">
        <v>61</v>
      </c>
      <c r="F67" s="46"/>
      <c r="G67" s="49">
        <v>1500</v>
      </c>
      <c r="H67" s="47"/>
      <c r="I67" s="48">
        <v>0</v>
      </c>
      <c r="J67" s="47"/>
      <c r="K67" s="170">
        <v>1500</v>
      </c>
      <c r="L67" s="12"/>
      <c r="M67" s="147" t="s">
        <v>96</v>
      </c>
      <c r="N67" s="179">
        <f t="shared" si="4"/>
        <v>0</v>
      </c>
      <c r="O67" s="192"/>
    </row>
    <row r="68" spans="1:16" s="52" customFormat="1" ht="17.100000000000001" customHeight="1">
      <c r="A68" s="43"/>
      <c r="B68" s="43"/>
      <c r="C68" s="43"/>
      <c r="D68" s="44">
        <v>4305</v>
      </c>
      <c r="E68" s="45" t="s">
        <v>62</v>
      </c>
      <c r="F68" s="46"/>
      <c r="G68" s="54">
        <v>75</v>
      </c>
      <c r="H68" s="47"/>
      <c r="I68" s="47">
        <v>0</v>
      </c>
      <c r="J68" s="47"/>
      <c r="K68" s="171">
        <v>91</v>
      </c>
      <c r="L68" s="12"/>
      <c r="M68" s="65"/>
      <c r="N68" s="180">
        <f t="shared" si="4"/>
        <v>16</v>
      </c>
      <c r="O68" s="192"/>
    </row>
    <row r="69" spans="1:16" s="52" customFormat="1" ht="17.100000000000001" customHeight="1">
      <c r="A69" s="43"/>
      <c r="B69" s="43"/>
      <c r="C69" s="43"/>
      <c r="D69" s="44">
        <v>4307</v>
      </c>
      <c r="E69" s="45" t="s">
        <v>63</v>
      </c>
      <c r="F69" s="46"/>
      <c r="G69" s="49">
        <v>1000</v>
      </c>
      <c r="H69" s="47"/>
      <c r="I69" s="48">
        <v>82</v>
      </c>
      <c r="J69" s="47"/>
      <c r="K69" s="170">
        <v>2000</v>
      </c>
      <c r="L69" s="12"/>
      <c r="M69" s="65" t="s">
        <v>108</v>
      </c>
      <c r="N69" s="179">
        <f t="shared" si="4"/>
        <v>1000</v>
      </c>
      <c r="O69" s="192"/>
    </row>
    <row r="70" spans="1:16" s="52" customFormat="1" ht="17.100000000000001" customHeight="1">
      <c r="A70" s="43"/>
      <c r="B70" s="43"/>
      <c r="C70" s="43"/>
      <c r="D70" s="44">
        <v>4308</v>
      </c>
      <c r="E70" s="45" t="s">
        <v>64</v>
      </c>
      <c r="F70" s="46"/>
      <c r="G70" s="49">
        <v>500</v>
      </c>
      <c r="H70" s="47"/>
      <c r="I70" s="48">
        <v>413</v>
      </c>
      <c r="J70" s="47"/>
      <c r="K70" s="170">
        <v>913</v>
      </c>
      <c r="L70" s="12"/>
      <c r="M70" s="65" t="s">
        <v>118</v>
      </c>
      <c r="N70" s="179">
        <f t="shared" si="4"/>
        <v>413</v>
      </c>
      <c r="O70" s="192"/>
    </row>
    <row r="71" spans="1:16" s="52" customFormat="1" ht="17.100000000000001" customHeight="1">
      <c r="A71" s="43"/>
      <c r="B71" s="43"/>
      <c r="C71" s="43"/>
      <c r="D71" s="44">
        <v>4309</v>
      </c>
      <c r="E71" s="45" t="s">
        <v>93</v>
      </c>
      <c r="F71" s="46"/>
      <c r="G71" s="49">
        <v>292</v>
      </c>
      <c r="H71" s="47"/>
      <c r="I71" s="48">
        <v>293</v>
      </c>
      <c r="J71" s="47"/>
      <c r="K71" s="170">
        <v>293</v>
      </c>
      <c r="L71" s="12"/>
      <c r="M71" s="65"/>
      <c r="N71" s="179">
        <f t="shared" si="4"/>
        <v>1</v>
      </c>
      <c r="O71" s="192"/>
    </row>
    <row r="72" spans="1:16" s="52" customFormat="1" ht="17.100000000000001" customHeight="1">
      <c r="A72" s="43"/>
      <c r="B72" s="43"/>
      <c r="C72" s="43"/>
      <c r="D72" s="44">
        <v>4312</v>
      </c>
      <c r="E72" s="45" t="s">
        <v>94</v>
      </c>
      <c r="F72" s="46"/>
      <c r="G72" s="49">
        <v>0</v>
      </c>
      <c r="H72" s="47"/>
      <c r="I72" s="48">
        <v>50</v>
      </c>
      <c r="J72" s="47"/>
      <c r="K72" s="170">
        <v>0</v>
      </c>
      <c r="L72" s="12"/>
      <c r="M72" s="172"/>
      <c r="N72" s="179">
        <f t="shared" si="4"/>
        <v>0</v>
      </c>
      <c r="O72" s="192"/>
    </row>
    <row r="73" spans="1:16" s="52" customFormat="1" ht="17.100000000000001" customHeight="1">
      <c r="A73" s="43"/>
      <c r="B73" s="43"/>
      <c r="C73" s="43"/>
      <c r="D73" s="44">
        <v>4313</v>
      </c>
      <c r="E73" s="45" t="s">
        <v>65</v>
      </c>
      <c r="F73" s="46"/>
      <c r="G73" s="49">
        <v>13850</v>
      </c>
      <c r="H73" s="47"/>
      <c r="I73" s="48">
        <v>0</v>
      </c>
      <c r="J73" s="47"/>
      <c r="K73" s="170">
        <v>15000</v>
      </c>
      <c r="L73" s="178"/>
      <c r="M73" s="65" t="s">
        <v>119</v>
      </c>
      <c r="N73" s="179">
        <f t="shared" si="4"/>
        <v>1150</v>
      </c>
      <c r="O73" s="192"/>
    </row>
    <row r="74" spans="1:16" s="52" customFormat="1" ht="17.100000000000001" customHeight="1">
      <c r="A74" s="43"/>
      <c r="B74" s="43"/>
      <c r="C74" s="43"/>
      <c r="D74" s="44">
        <v>4314</v>
      </c>
      <c r="E74" s="45" t="s">
        <v>120</v>
      </c>
      <c r="F74" s="46"/>
      <c r="G74" s="49">
        <v>0</v>
      </c>
      <c r="H74" s="47"/>
      <c r="I74" s="48">
        <v>0</v>
      </c>
      <c r="J74" s="47"/>
      <c r="K74" s="170">
        <v>5000</v>
      </c>
      <c r="L74" s="178"/>
      <c r="M74" s="65" t="s">
        <v>127</v>
      </c>
      <c r="N74" s="183">
        <f t="shared" si="4"/>
        <v>5000</v>
      </c>
      <c r="O74" s="192"/>
    </row>
    <row r="75" spans="1:16" s="52" customFormat="1" ht="17.100000000000001" customHeight="1">
      <c r="A75" s="43"/>
      <c r="B75" s="43"/>
      <c r="C75" s="43"/>
      <c r="D75" s="44">
        <v>4315</v>
      </c>
      <c r="E75" s="45" t="s">
        <v>117</v>
      </c>
      <c r="F75" s="46"/>
      <c r="G75" s="49">
        <v>0</v>
      </c>
      <c r="H75" s="47"/>
      <c r="I75" s="48">
        <v>0</v>
      </c>
      <c r="J75" s="47"/>
      <c r="K75" s="170">
        <v>4650</v>
      </c>
      <c r="L75" s="12"/>
      <c r="M75" s="65" t="s">
        <v>128</v>
      </c>
      <c r="N75" s="180">
        <f t="shared" si="4"/>
        <v>4650</v>
      </c>
      <c r="O75" s="192"/>
    </row>
    <row r="76" spans="1:16" s="52" customFormat="1" ht="17.100000000000001" customHeight="1">
      <c r="A76" s="43"/>
      <c r="B76" s="43"/>
      <c r="C76" s="43"/>
      <c r="D76" s="44">
        <v>4310</v>
      </c>
      <c r="E76" s="45" t="s">
        <v>66</v>
      </c>
      <c r="F76" s="46"/>
      <c r="G76" s="49">
        <v>250</v>
      </c>
      <c r="H76" s="47"/>
      <c r="I76" s="48">
        <v>22</v>
      </c>
      <c r="J76" s="47"/>
      <c r="K76" s="170">
        <v>250</v>
      </c>
      <c r="L76" s="12"/>
      <c r="M76" s="65"/>
      <c r="N76" s="180">
        <f t="shared" si="4"/>
        <v>0</v>
      </c>
      <c r="O76" s="192"/>
    </row>
    <row r="77" spans="1:16" s="52" customFormat="1" ht="17.100000000000001" customHeight="1">
      <c r="A77" s="43"/>
      <c r="B77" s="43"/>
      <c r="C77" s="43"/>
      <c r="D77" s="97"/>
      <c r="E77" s="98"/>
      <c r="F77" s="46"/>
      <c r="G77" s="163">
        <f>SUM(G64:G76)</f>
        <v>20867</v>
      </c>
      <c r="H77" s="58"/>
      <c r="I77" s="59">
        <f>SUM(I64:I76)</f>
        <v>2273</v>
      </c>
      <c r="J77" s="47"/>
      <c r="K77" s="59">
        <f>SUM(K64:K76)</f>
        <v>33472</v>
      </c>
      <c r="L77" s="12"/>
      <c r="M77" s="61"/>
      <c r="N77" s="59">
        <f>SUM(N64:N76)</f>
        <v>12605</v>
      </c>
      <c r="O77" s="192"/>
    </row>
    <row r="78" spans="1:16" s="52" customFormat="1" ht="5.0999999999999996" customHeight="1">
      <c r="A78" s="43"/>
      <c r="B78" s="43"/>
      <c r="C78" s="43"/>
      <c r="D78" s="55"/>
      <c r="E78" s="99"/>
      <c r="F78" s="46"/>
      <c r="G78" s="160"/>
      <c r="H78" s="58"/>
      <c r="I78" s="58"/>
      <c r="J78" s="58"/>
      <c r="K78" s="58"/>
      <c r="L78" s="60"/>
      <c r="M78" s="61"/>
      <c r="N78" s="58"/>
      <c r="O78" s="192"/>
    </row>
    <row r="79" spans="1:16" s="52" customFormat="1" ht="17.100000000000001" customHeight="1">
      <c r="A79" s="43"/>
      <c r="B79" s="43"/>
      <c r="C79" s="43"/>
      <c r="D79" s="272">
        <v>4800</v>
      </c>
      <c r="E79" s="273" t="s">
        <v>88</v>
      </c>
      <c r="F79" s="46"/>
      <c r="G79" s="269">
        <v>0</v>
      </c>
      <c r="H79" s="47"/>
      <c r="I79" s="270">
        <v>96</v>
      </c>
      <c r="J79" s="47"/>
      <c r="K79" s="271">
        <v>250</v>
      </c>
      <c r="L79" s="12"/>
      <c r="M79" s="204"/>
      <c r="N79" s="179">
        <v>250</v>
      </c>
      <c r="O79" s="192"/>
      <c r="P79" s="2"/>
    </row>
    <row r="80" spans="1:16" s="2" customFormat="1" ht="5.0999999999999996" customHeight="1" thickBot="1">
      <c r="A80" s="7"/>
      <c r="B80" s="7"/>
      <c r="C80" s="7"/>
      <c r="D80" s="100"/>
      <c r="E80" s="15"/>
      <c r="F80" s="15"/>
      <c r="G80" s="12"/>
      <c r="H80" s="12"/>
      <c r="I80" s="12"/>
      <c r="J80" s="12"/>
      <c r="K80" s="12"/>
      <c r="L80" s="13"/>
      <c r="M80" s="63"/>
      <c r="N80" s="202"/>
      <c r="O80" s="188"/>
    </row>
    <row r="81" spans="1:17" s="2" customFormat="1" ht="17.100000000000001" customHeight="1" thickBot="1">
      <c r="A81" s="7"/>
      <c r="B81" s="7"/>
      <c r="C81" s="7"/>
      <c r="D81" s="100"/>
      <c r="E81" s="101" t="s">
        <v>68</v>
      </c>
      <c r="F81" s="78"/>
      <c r="G81" s="102">
        <f>SUM(G79+G77+G56+G52+G48+G32+G11)</f>
        <v>54882</v>
      </c>
      <c r="H81" s="60"/>
      <c r="I81" s="103">
        <f>SUM(I79+I77+I56+I52+I48+I32+I11)</f>
        <v>10852</v>
      </c>
      <c r="J81" s="12"/>
      <c r="K81" s="103">
        <f>SUM(K79+K77+K56+K52+K48+K32+K11)</f>
        <v>76971</v>
      </c>
      <c r="L81" s="13"/>
      <c r="M81" s="104"/>
      <c r="N81" s="103">
        <f>SUM(N79+N77+N56+N52+N48+N32+N11)</f>
        <v>22089</v>
      </c>
      <c r="O81" s="188"/>
      <c r="Q81" s="184">
        <f>K81-G81</f>
        <v>22089</v>
      </c>
    </row>
    <row r="82" spans="1:17" s="2" customFormat="1" ht="5.0999999999999996" customHeight="1" thickBot="1">
      <c r="A82" s="7"/>
      <c r="B82" s="7"/>
      <c r="C82" s="105"/>
      <c r="D82" s="86"/>
      <c r="E82" s="87"/>
      <c r="F82" s="87"/>
      <c r="G82" s="106"/>
      <c r="H82" s="106"/>
      <c r="I82" s="106"/>
      <c r="J82" s="106"/>
      <c r="K82" s="106"/>
      <c r="L82" s="75"/>
      <c r="M82" s="90"/>
      <c r="N82" s="222"/>
      <c r="O82" s="201"/>
    </row>
    <row r="83" spans="1:17" s="2" customFormat="1" ht="15" customHeight="1" thickTop="1" thickBot="1">
      <c r="C83" s="5"/>
      <c r="D83" s="81"/>
      <c r="E83" s="81"/>
      <c r="F83" s="81"/>
      <c r="G83" s="111"/>
      <c r="H83" s="111"/>
      <c r="I83" s="111"/>
      <c r="J83" s="111"/>
      <c r="K83" s="111"/>
      <c r="L83" s="133"/>
      <c r="M83" s="134"/>
      <c r="N83" s="187"/>
      <c r="O83" s="6"/>
    </row>
    <row r="84" spans="1:17" s="2" customFormat="1" ht="5.0999999999999996" customHeight="1" thickTop="1">
      <c r="C84" s="107"/>
      <c r="D84" s="108"/>
      <c r="E84" s="109"/>
      <c r="F84" s="81"/>
      <c r="G84" s="110"/>
      <c r="H84" s="111"/>
      <c r="I84" s="111"/>
      <c r="J84" s="111"/>
      <c r="K84" s="110"/>
      <c r="L84" s="111"/>
      <c r="M84" s="84"/>
      <c r="N84" s="205"/>
      <c r="O84" s="186"/>
      <c r="P84" s="28"/>
    </row>
    <row r="85" spans="1:17" s="28" customFormat="1" ht="17.100000000000001" customHeight="1">
      <c r="C85" s="18"/>
      <c r="D85" s="19"/>
      <c r="E85" s="20"/>
      <c r="F85" s="21"/>
      <c r="G85" s="25" t="s">
        <v>1</v>
      </c>
      <c r="H85" s="32"/>
      <c r="I85" s="218" t="s">
        <v>2</v>
      </c>
      <c r="J85" s="22"/>
      <c r="K85" s="167" t="s">
        <v>3</v>
      </c>
      <c r="L85" s="13"/>
      <c r="M85" s="209"/>
      <c r="N85" s="33"/>
      <c r="O85" s="193"/>
    </row>
    <row r="86" spans="1:17" s="28" customFormat="1" ht="17.100000000000001" customHeight="1">
      <c r="C86" s="18"/>
      <c r="D86" s="30" t="s">
        <v>4</v>
      </c>
      <c r="E86" s="31" t="s">
        <v>69</v>
      </c>
      <c r="F86" s="22"/>
      <c r="G86" s="34" t="s">
        <v>6</v>
      </c>
      <c r="H86" s="32"/>
      <c r="I86" s="219" t="s">
        <v>123</v>
      </c>
      <c r="J86" s="22"/>
      <c r="K86" s="168" t="s">
        <v>7</v>
      </c>
      <c r="L86" s="26"/>
      <c r="M86" s="210"/>
      <c r="N86" s="33" t="s">
        <v>124</v>
      </c>
      <c r="O86" s="193"/>
    </row>
    <row r="87" spans="1:17" s="28" customFormat="1" ht="17.100000000000001" customHeight="1">
      <c r="C87" s="18"/>
      <c r="D87" s="36"/>
      <c r="E87" s="37"/>
      <c r="F87" s="21"/>
      <c r="G87" s="39" t="s">
        <v>9</v>
      </c>
      <c r="H87" s="22"/>
      <c r="I87" s="220" t="s">
        <v>122</v>
      </c>
      <c r="J87" s="22"/>
      <c r="K87" s="169" t="s">
        <v>9</v>
      </c>
      <c r="L87" s="26"/>
      <c r="M87" s="209"/>
      <c r="N87" s="181"/>
      <c r="O87" s="193"/>
      <c r="P87" s="52"/>
    </row>
    <row r="88" spans="1:17" s="52" customFormat="1" ht="9.9" customHeight="1">
      <c r="C88" s="43"/>
      <c r="D88" s="55"/>
      <c r="E88" s="56"/>
      <c r="F88" s="46"/>
      <c r="G88" s="166"/>
      <c r="H88" s="47"/>
      <c r="I88" s="47"/>
      <c r="J88" s="47"/>
      <c r="K88" s="47"/>
      <c r="L88" s="26"/>
      <c r="M88" s="61"/>
      <c r="N88" s="207"/>
      <c r="O88" s="192"/>
    </row>
    <row r="89" spans="1:17" s="52" customFormat="1" ht="17.100000000000001" customHeight="1">
      <c r="C89" s="43"/>
      <c r="D89" s="112">
        <v>1076</v>
      </c>
      <c r="E89" s="45" t="s">
        <v>70</v>
      </c>
      <c r="F89" s="113"/>
      <c r="G89" s="49">
        <v>62000</v>
      </c>
      <c r="H89" s="47"/>
      <c r="I89" s="48">
        <v>31000</v>
      </c>
      <c r="J89" s="47"/>
      <c r="K89" s="170">
        <v>62000</v>
      </c>
      <c r="L89" s="12" t="s">
        <v>30</v>
      </c>
      <c r="M89" s="51"/>
      <c r="N89" s="179">
        <f t="shared" ref="N89:N95" si="5">K89-G89</f>
        <v>0</v>
      </c>
      <c r="O89" s="192"/>
    </row>
    <row r="90" spans="1:17" s="52" customFormat="1" ht="17.100000000000001" customHeight="1">
      <c r="C90" s="43"/>
      <c r="D90" s="114">
        <v>1078</v>
      </c>
      <c r="E90" s="45" t="s">
        <v>71</v>
      </c>
      <c r="F90" s="113"/>
      <c r="G90" s="49">
        <v>0</v>
      </c>
      <c r="H90" s="47"/>
      <c r="I90" s="48">
        <v>0</v>
      </c>
      <c r="J90" s="47"/>
      <c r="K90" s="170">
        <v>0</v>
      </c>
      <c r="L90" s="12"/>
      <c r="M90" s="65"/>
      <c r="N90" s="179">
        <f t="shared" si="5"/>
        <v>0</v>
      </c>
      <c r="O90" s="192"/>
    </row>
    <row r="91" spans="1:17" s="52" customFormat="1" ht="17.100000000000001" customHeight="1">
      <c r="C91" s="43"/>
      <c r="D91" s="114">
        <v>1079</v>
      </c>
      <c r="E91" s="45" t="s">
        <v>72</v>
      </c>
      <c r="F91" s="113"/>
      <c r="G91" s="49">
        <v>0</v>
      </c>
      <c r="H91" s="47"/>
      <c r="I91" s="48">
        <v>0</v>
      </c>
      <c r="J91" s="47"/>
      <c r="K91" s="170">
        <v>0</v>
      </c>
      <c r="L91" s="12"/>
      <c r="M91" s="65"/>
      <c r="N91" s="179">
        <f t="shared" si="5"/>
        <v>0</v>
      </c>
      <c r="O91" s="192"/>
    </row>
    <row r="92" spans="1:17" s="52" customFormat="1" ht="17.100000000000001" customHeight="1">
      <c r="C92" s="43"/>
      <c r="D92" s="114">
        <v>1080</v>
      </c>
      <c r="E92" s="45" t="s">
        <v>73</v>
      </c>
      <c r="F92" s="113"/>
      <c r="G92" s="49">
        <v>0</v>
      </c>
      <c r="H92" s="47"/>
      <c r="I92" s="48">
        <v>0</v>
      </c>
      <c r="J92" s="47"/>
      <c r="K92" s="170">
        <v>4474</v>
      </c>
      <c r="L92" s="12"/>
      <c r="M92" s="65" t="s">
        <v>107</v>
      </c>
      <c r="N92" s="179">
        <f t="shared" si="5"/>
        <v>4474</v>
      </c>
      <c r="O92" s="192"/>
    </row>
    <row r="93" spans="1:17" s="52" customFormat="1" ht="17.100000000000001" customHeight="1">
      <c r="C93" s="43"/>
      <c r="D93" s="114">
        <v>1081</v>
      </c>
      <c r="E93" s="115" t="s">
        <v>74</v>
      </c>
      <c r="F93" s="113"/>
      <c r="G93" s="49">
        <v>3850</v>
      </c>
      <c r="H93" s="47"/>
      <c r="I93" s="48">
        <v>0</v>
      </c>
      <c r="J93" s="47"/>
      <c r="K93" s="170">
        <v>3850</v>
      </c>
      <c r="L93" s="12"/>
      <c r="M93" s="65" t="s">
        <v>113</v>
      </c>
      <c r="N93" s="179">
        <f t="shared" si="5"/>
        <v>0</v>
      </c>
      <c r="O93" s="192"/>
    </row>
    <row r="94" spans="1:17" s="52" customFormat="1" ht="17.100000000000001" customHeight="1">
      <c r="C94" s="43"/>
      <c r="D94" s="44">
        <v>1092</v>
      </c>
      <c r="E94" s="45" t="s">
        <v>75</v>
      </c>
      <c r="F94" s="113"/>
      <c r="G94" s="49">
        <v>1000</v>
      </c>
      <c r="H94" s="47"/>
      <c r="I94" s="48">
        <v>0</v>
      </c>
      <c r="J94" s="47"/>
      <c r="K94" s="170">
        <v>2000</v>
      </c>
      <c r="L94" s="12"/>
      <c r="M94" s="65" t="s">
        <v>100</v>
      </c>
      <c r="N94" s="179">
        <f t="shared" si="5"/>
        <v>1000</v>
      </c>
      <c r="O94" s="192"/>
    </row>
    <row r="95" spans="1:17" s="52" customFormat="1" ht="17.100000000000001" customHeight="1" thickBot="1">
      <c r="C95" s="43"/>
      <c r="D95" s="44">
        <v>1093</v>
      </c>
      <c r="E95" s="45" t="s">
        <v>76</v>
      </c>
      <c r="F95" s="113"/>
      <c r="G95" s="49">
        <v>10</v>
      </c>
      <c r="H95" s="47"/>
      <c r="I95" s="48">
        <v>4</v>
      </c>
      <c r="J95" s="47"/>
      <c r="K95" s="170">
        <v>10</v>
      </c>
      <c r="L95" s="12"/>
      <c r="M95" s="65"/>
      <c r="N95" s="179">
        <f t="shared" si="5"/>
        <v>0</v>
      </c>
      <c r="O95" s="192"/>
    </row>
    <row r="96" spans="1:17" s="52" customFormat="1" ht="17.100000000000001" customHeight="1" thickTop="1" thickBot="1">
      <c r="C96" s="43"/>
      <c r="D96" s="116"/>
      <c r="E96" s="117" t="s">
        <v>77</v>
      </c>
      <c r="F96" s="79"/>
      <c r="G96" s="118">
        <f>SUM(G89:G95)</f>
        <v>66860</v>
      </c>
      <c r="H96" s="60"/>
      <c r="I96" s="119">
        <f>SUM(I89:I95)</f>
        <v>31004</v>
      </c>
      <c r="J96" s="12"/>
      <c r="K96" s="119">
        <f>SUM(K89:K95)</f>
        <v>72334</v>
      </c>
      <c r="L96" s="12"/>
      <c r="M96" s="61"/>
      <c r="N96" s="223">
        <f>SUM(N88:N95)</f>
        <v>5474</v>
      </c>
      <c r="O96" s="192"/>
    </row>
    <row r="97" spans="1:16" s="52" customFormat="1" ht="9.9" customHeight="1" thickTop="1" thickBot="1">
      <c r="C97" s="43"/>
      <c r="D97" s="77"/>
      <c r="E97" s="79"/>
      <c r="F97" s="79"/>
      <c r="G97" s="12"/>
      <c r="H97" s="12"/>
      <c r="I97" s="12"/>
      <c r="J97" s="12"/>
      <c r="K97" s="12"/>
      <c r="L97" s="12"/>
      <c r="M97" s="61"/>
      <c r="N97" s="197"/>
      <c r="O97" s="192"/>
    </row>
    <row r="98" spans="1:16" s="52" customFormat="1" ht="17.100000000000001" customHeight="1" thickTop="1" thickBot="1">
      <c r="C98" s="43"/>
      <c r="D98" s="77"/>
      <c r="E98" s="120" t="s">
        <v>78</v>
      </c>
      <c r="F98" s="79"/>
      <c r="G98" s="213">
        <f>G96-G81</f>
        <v>11978</v>
      </c>
      <c r="H98" s="122"/>
      <c r="I98" s="123">
        <f>I96-I81</f>
        <v>20152</v>
      </c>
      <c r="J98" s="12"/>
      <c r="K98" s="121">
        <f>K96-K81</f>
        <v>-4637</v>
      </c>
      <c r="L98" s="12"/>
      <c r="M98" s="60" t="s">
        <v>125</v>
      </c>
      <c r="N98" s="198">
        <f>N96-N81</f>
        <v>-16615</v>
      </c>
      <c r="O98" s="192"/>
      <c r="P98" s="124"/>
    </row>
    <row r="99" spans="1:16" s="124" customFormat="1" ht="17.100000000000001" customHeight="1" thickTop="1" thickBot="1">
      <c r="C99" s="125"/>
      <c r="D99" s="126"/>
      <c r="E99" s="127" t="s">
        <v>126</v>
      </c>
      <c r="F99" s="128"/>
      <c r="G99" s="129">
        <f>G98/G96</f>
        <v>0.17915046365539936</v>
      </c>
      <c r="H99" s="129"/>
      <c r="I99" s="129"/>
      <c r="J99" s="130"/>
      <c r="K99" s="129">
        <f>K98/K96</f>
        <v>-6.4105399950230874E-2</v>
      </c>
      <c r="L99" s="12"/>
      <c r="M99" s="131"/>
      <c r="N99" s="199"/>
      <c r="O99" s="206"/>
      <c r="P99" s="2"/>
    </row>
    <row r="100" spans="1:16" s="2" customFormat="1" ht="29.25" customHeight="1" thickTop="1" thickBot="1">
      <c r="C100" s="5"/>
      <c r="D100" s="81"/>
      <c r="E100" s="81"/>
      <c r="F100" s="81"/>
      <c r="G100" s="111"/>
      <c r="H100" s="111"/>
      <c r="I100" s="111"/>
      <c r="J100" s="111"/>
      <c r="K100" s="111"/>
      <c r="L100" s="134"/>
      <c r="M100" s="134"/>
      <c r="N100" s="187"/>
      <c r="O100" s="6"/>
    </row>
    <row r="101" spans="1:16" s="2" customFormat="1" ht="5.0999999999999996" customHeight="1" thickTop="1">
      <c r="A101" s="28"/>
      <c r="B101" s="28"/>
      <c r="C101" s="300"/>
      <c r="D101" s="245"/>
      <c r="E101" s="245"/>
      <c r="F101" s="245"/>
      <c r="G101" s="246"/>
      <c r="H101" s="246"/>
      <c r="I101" s="246"/>
      <c r="J101" s="246"/>
      <c r="K101" s="246"/>
      <c r="L101" s="247"/>
      <c r="M101" s="248"/>
      <c r="N101" s="224"/>
      <c r="O101" s="29"/>
      <c r="P101" s="28"/>
    </row>
    <row r="102" spans="1:16" s="28" customFormat="1" ht="17.100000000000001" customHeight="1">
      <c r="C102" s="301"/>
      <c r="D102" s="138" t="s">
        <v>133</v>
      </c>
      <c r="E102" s="135"/>
      <c r="F102" s="136"/>
      <c r="G102" s="295" t="s">
        <v>134</v>
      </c>
      <c r="H102" s="137"/>
      <c r="I102" s="23" t="s">
        <v>7</v>
      </c>
      <c r="J102" s="232"/>
      <c r="K102" s="167" t="s">
        <v>7</v>
      </c>
      <c r="L102" s="233"/>
      <c r="M102" s="249" t="s">
        <v>116</v>
      </c>
      <c r="N102" s="225"/>
      <c r="O102" s="29"/>
    </row>
    <row r="103" spans="1:16" s="28" customFormat="1" ht="17.100000000000001" customHeight="1">
      <c r="C103" s="301"/>
      <c r="D103" s="139" t="s">
        <v>80</v>
      </c>
      <c r="E103" s="234" t="s">
        <v>79</v>
      </c>
      <c r="F103" s="22"/>
      <c r="G103" s="296" t="s">
        <v>80</v>
      </c>
      <c r="H103" s="22"/>
      <c r="I103" s="32" t="s">
        <v>81</v>
      </c>
      <c r="J103" s="232"/>
      <c r="K103" s="168" t="s">
        <v>80</v>
      </c>
      <c r="L103" s="235"/>
      <c r="M103" s="250" t="s">
        <v>101</v>
      </c>
      <c r="N103" s="225"/>
      <c r="O103" s="29"/>
    </row>
    <row r="104" spans="1:16" s="28" customFormat="1" ht="17.100000000000001" customHeight="1">
      <c r="C104" s="301"/>
      <c r="D104" s="140" t="s">
        <v>129</v>
      </c>
      <c r="E104" s="37"/>
      <c r="F104" s="21"/>
      <c r="G104" s="297" t="s">
        <v>130</v>
      </c>
      <c r="H104" s="22"/>
      <c r="I104" s="38" t="s">
        <v>9</v>
      </c>
      <c r="J104" s="232"/>
      <c r="K104" s="298" t="s">
        <v>114</v>
      </c>
      <c r="L104" s="235"/>
      <c r="M104" s="251"/>
      <c r="N104" s="225"/>
      <c r="O104" s="29"/>
      <c r="P104" s="52"/>
    </row>
    <row r="105" spans="1:16" s="52" customFormat="1" ht="9.9" customHeight="1">
      <c r="C105" s="302"/>
      <c r="D105" s="237"/>
      <c r="E105" s="236"/>
      <c r="F105" s="236"/>
      <c r="G105" s="227"/>
      <c r="H105" s="237"/>
      <c r="I105" s="237"/>
      <c r="J105" s="237"/>
      <c r="K105" s="237"/>
      <c r="L105" s="235"/>
      <c r="M105" s="259"/>
      <c r="N105" s="267"/>
      <c r="O105" s="268"/>
      <c r="P105" s="141"/>
    </row>
    <row r="106" spans="1:16" s="141" customFormat="1" ht="5.0999999999999996" customHeight="1">
      <c r="C106" s="303"/>
      <c r="D106" s="143"/>
      <c r="E106" s="142"/>
      <c r="F106" s="46"/>
      <c r="G106" s="143"/>
      <c r="H106" s="144"/>
      <c r="I106" s="143"/>
      <c r="J106" s="239"/>
      <c r="K106" s="143"/>
      <c r="L106" s="237"/>
      <c r="M106" s="252"/>
      <c r="N106" s="226"/>
      <c r="O106" s="53"/>
    </row>
    <row r="107" spans="1:16" s="141" customFormat="1" ht="17.100000000000001" customHeight="1">
      <c r="C107" s="303"/>
      <c r="D107" s="145">
        <v>4772</v>
      </c>
      <c r="E107" s="45" t="s">
        <v>82</v>
      </c>
      <c r="F107" s="46"/>
      <c r="G107" s="145">
        <v>4772</v>
      </c>
      <c r="H107" s="144"/>
      <c r="I107" s="145">
        <f>K107-G107</f>
        <v>0</v>
      </c>
      <c r="J107" s="239"/>
      <c r="K107" s="145">
        <f>D109</f>
        <v>4772</v>
      </c>
      <c r="L107" s="240"/>
      <c r="M107" s="253"/>
      <c r="N107" s="227"/>
      <c r="O107" s="53"/>
    </row>
    <row r="108" spans="1:16" s="141" customFormat="1" ht="17.100000000000001" customHeight="1">
      <c r="C108" s="303"/>
      <c r="D108" s="145"/>
      <c r="E108" s="146" t="s">
        <v>83</v>
      </c>
      <c r="F108" s="239"/>
      <c r="G108" s="145">
        <f>G120-G118-G107</f>
        <v>15738</v>
      </c>
      <c r="H108" s="240"/>
      <c r="I108" s="145">
        <f>K108-G108</f>
        <v>-15865</v>
      </c>
      <c r="J108" s="239"/>
      <c r="K108" s="215">
        <f>D120+K98-SUM(K111:K116)-K107</f>
        <v>-127</v>
      </c>
      <c r="L108" s="240"/>
      <c r="M108" s="254"/>
      <c r="N108" s="227"/>
      <c r="O108" s="53"/>
    </row>
    <row r="109" spans="1:16" s="141" customFormat="1" ht="17.100000000000001" customHeight="1">
      <c r="C109" s="303"/>
      <c r="D109" s="217">
        <v>4772</v>
      </c>
      <c r="E109" s="148" t="s">
        <v>84</v>
      </c>
      <c r="F109" s="239"/>
      <c r="G109" s="217">
        <f>SUM(G107:G108)</f>
        <v>20510</v>
      </c>
      <c r="H109" s="241"/>
      <c r="I109" s="149">
        <f>SUM(I107:I108)</f>
        <v>-15865</v>
      </c>
      <c r="J109" s="239"/>
      <c r="K109" s="216">
        <f>SUM(K107:K108)</f>
        <v>4645</v>
      </c>
      <c r="L109" s="239"/>
      <c r="M109" s="255"/>
      <c r="N109" s="228"/>
      <c r="O109" s="53"/>
    </row>
    <row r="110" spans="1:16" s="141" customFormat="1" ht="9.9" customHeight="1">
      <c r="C110" s="303"/>
      <c r="D110" s="145"/>
      <c r="E110" s="45"/>
      <c r="F110" s="46"/>
      <c r="G110" s="145"/>
      <c r="H110" s="144"/>
      <c r="I110" s="145"/>
      <c r="J110" s="239"/>
      <c r="K110" s="154"/>
      <c r="L110" s="239"/>
      <c r="M110" s="256"/>
      <c r="N110" s="227"/>
      <c r="O110" s="53"/>
    </row>
    <row r="111" spans="1:16" s="141" customFormat="1" ht="17.100000000000001" customHeight="1">
      <c r="C111" s="303"/>
      <c r="D111" s="145">
        <v>0</v>
      </c>
      <c r="E111" s="45" t="s">
        <v>85</v>
      </c>
      <c r="F111" s="46"/>
      <c r="G111" s="145">
        <v>500</v>
      </c>
      <c r="H111" s="144"/>
      <c r="I111" s="145">
        <f>K111-G111</f>
        <v>0</v>
      </c>
      <c r="J111" s="239"/>
      <c r="K111" s="145">
        <v>500</v>
      </c>
      <c r="L111" s="240"/>
      <c r="M111" s="257"/>
      <c r="N111" s="227"/>
      <c r="O111" s="53"/>
    </row>
    <row r="112" spans="1:16" s="141" customFormat="1" ht="17.100000000000001" customHeight="1">
      <c r="C112" s="303"/>
      <c r="D112" s="145">
        <v>4000</v>
      </c>
      <c r="E112" s="45" t="s">
        <v>86</v>
      </c>
      <c r="F112" s="46"/>
      <c r="G112" s="145">
        <v>4000</v>
      </c>
      <c r="H112" s="144"/>
      <c r="I112" s="145">
        <f>K112-G112</f>
        <v>0</v>
      </c>
      <c r="J112" s="239"/>
      <c r="K112" s="145">
        <v>4000</v>
      </c>
      <c r="L112" s="240"/>
      <c r="M112" s="258"/>
      <c r="N112" s="227"/>
      <c r="O112" s="53"/>
    </row>
    <row r="113" spans="1:16" s="141" customFormat="1" ht="17.100000000000001" customHeight="1">
      <c r="C113" s="303"/>
      <c r="D113" s="145">
        <v>5000</v>
      </c>
      <c r="E113" s="45" t="s">
        <v>87</v>
      </c>
      <c r="F113" s="46"/>
      <c r="G113" s="145">
        <v>5000</v>
      </c>
      <c r="H113" s="144"/>
      <c r="I113" s="145">
        <f>K113-G113</f>
        <v>0</v>
      </c>
      <c r="J113" s="239"/>
      <c r="K113" s="145">
        <v>5000</v>
      </c>
      <c r="L113" s="240"/>
      <c r="M113" s="258"/>
      <c r="N113" s="227"/>
      <c r="O113" s="53"/>
    </row>
    <row r="114" spans="1:16" s="141" customFormat="1" ht="17.100000000000001" customHeight="1">
      <c r="C114" s="303"/>
      <c r="D114" s="145">
        <v>500</v>
      </c>
      <c r="E114" s="45" t="s">
        <v>88</v>
      </c>
      <c r="F114" s="46"/>
      <c r="G114" s="145">
        <v>500</v>
      </c>
      <c r="H114" s="144"/>
      <c r="I114" s="145">
        <f>K114-G114</f>
        <v>-250</v>
      </c>
      <c r="J114" s="239"/>
      <c r="K114" s="145">
        <v>250</v>
      </c>
      <c r="L114" s="240"/>
      <c r="M114" s="258" t="s">
        <v>67</v>
      </c>
      <c r="N114" s="227"/>
      <c r="O114" s="53"/>
      <c r="P114" s="52"/>
    </row>
    <row r="115" spans="1:16" s="52" customFormat="1" ht="17.100000000000001" customHeight="1">
      <c r="C115" s="302"/>
      <c r="D115" s="145">
        <v>5000</v>
      </c>
      <c r="E115" s="115" t="s">
        <v>95</v>
      </c>
      <c r="F115" s="113"/>
      <c r="G115" s="145">
        <v>0</v>
      </c>
      <c r="H115" s="47"/>
      <c r="I115" s="48">
        <v>0</v>
      </c>
      <c r="J115" s="47"/>
      <c r="K115" s="48">
        <v>0</v>
      </c>
      <c r="L115" s="237"/>
      <c r="M115" s="258"/>
      <c r="N115" s="227"/>
      <c r="O115" s="53"/>
      <c r="P115" s="141"/>
    </row>
    <row r="116" spans="1:16" s="141" customFormat="1" ht="17.100000000000001" customHeight="1">
      <c r="C116" s="303"/>
      <c r="D116" s="145">
        <v>4260</v>
      </c>
      <c r="E116" s="115" t="s">
        <v>73</v>
      </c>
      <c r="F116" s="46"/>
      <c r="G116" s="145">
        <v>5000</v>
      </c>
      <c r="H116" s="144"/>
      <c r="I116" s="145">
        <f>K116-G116</f>
        <v>-500</v>
      </c>
      <c r="J116" s="239"/>
      <c r="K116" s="145">
        <v>4500</v>
      </c>
      <c r="L116" s="241" t="s">
        <v>28</v>
      </c>
      <c r="M116" s="258" t="s">
        <v>115</v>
      </c>
      <c r="N116" s="227"/>
      <c r="O116" s="53"/>
    </row>
    <row r="117" spans="1:16" s="141" customFormat="1" ht="9.9" customHeight="1">
      <c r="C117" s="303"/>
      <c r="D117" s="144"/>
      <c r="E117" s="150"/>
      <c r="F117" s="46"/>
      <c r="G117" s="144"/>
      <c r="H117" s="240"/>
      <c r="I117" s="144"/>
      <c r="J117" s="239"/>
      <c r="K117" s="144"/>
      <c r="L117" s="240"/>
      <c r="M117" s="259"/>
      <c r="N117" s="227"/>
      <c r="O117" s="53"/>
    </row>
    <row r="118" spans="1:16" s="141" customFormat="1" ht="17.100000000000001" customHeight="1">
      <c r="C118" s="303"/>
      <c r="D118" s="217">
        <v>18760</v>
      </c>
      <c r="E118" s="151" t="s">
        <v>89</v>
      </c>
      <c r="F118" s="46"/>
      <c r="G118" s="217">
        <f>SUM(G111:G116)</f>
        <v>15000</v>
      </c>
      <c r="H118" s="242"/>
      <c r="I118" s="149">
        <f>SUM(I111:I116)</f>
        <v>-750</v>
      </c>
      <c r="J118" s="239"/>
      <c r="K118" s="216">
        <f>SUM(K111:K116)</f>
        <v>14250</v>
      </c>
      <c r="L118" s="240"/>
      <c r="M118" s="260"/>
      <c r="N118" s="227"/>
      <c r="O118" s="53"/>
      <c r="P118"/>
    </row>
    <row r="119" spans="1:16" customFormat="1" ht="9.9" customHeight="1" thickBot="1">
      <c r="A119" s="152"/>
      <c r="B119" s="152"/>
      <c r="C119" s="304"/>
      <c r="D119" s="144"/>
      <c r="E119" s="153"/>
      <c r="F119" s="62"/>
      <c r="G119" s="144"/>
      <c r="H119" s="144"/>
      <c r="I119" s="144"/>
      <c r="J119" s="239"/>
      <c r="K119" s="154"/>
      <c r="L119" s="240"/>
      <c r="M119" s="261"/>
      <c r="N119" s="229"/>
      <c r="O119" s="29"/>
      <c r="P119" s="156"/>
    </row>
    <row r="120" spans="1:16" customFormat="1" ht="17.100000000000001" customHeight="1" thickTop="1" thickBot="1">
      <c r="A120" s="152"/>
      <c r="B120" s="152"/>
      <c r="C120" s="304"/>
      <c r="D120" s="214">
        <v>23532</v>
      </c>
      <c r="E120" s="155"/>
      <c r="F120" s="243"/>
      <c r="G120" s="214">
        <v>35510</v>
      </c>
      <c r="H120" s="242"/>
      <c r="I120" s="212">
        <f>K120-G120</f>
        <v>-16615</v>
      </c>
      <c r="J120" s="238"/>
      <c r="K120" s="121">
        <f>D120+K98</f>
        <v>18895</v>
      </c>
      <c r="L120" s="244"/>
      <c r="M120" s="262" t="s">
        <v>131</v>
      </c>
      <c r="N120" s="229"/>
      <c r="O120" s="29"/>
      <c r="P120" s="124"/>
    </row>
    <row r="121" spans="1:16" s="124" customFormat="1" ht="15" customHeight="1" thickTop="1" thickBot="1">
      <c r="C121" s="305"/>
      <c r="D121" s="263"/>
      <c r="E121" s="264"/>
      <c r="F121" s="264"/>
      <c r="G121" s="299" t="s">
        <v>132</v>
      </c>
      <c r="H121" s="299"/>
      <c r="I121" s="299"/>
      <c r="J121" s="299"/>
      <c r="K121" s="306">
        <v>-4637</v>
      </c>
      <c r="L121" s="265"/>
      <c r="M121" s="266" t="s">
        <v>90</v>
      </c>
      <c r="N121" s="230"/>
      <c r="O121" s="132"/>
      <c r="P121" s="2"/>
    </row>
    <row r="122" spans="1:16" s="2" customFormat="1" ht="20.100000000000001" customHeight="1" thickTop="1">
      <c r="A122" s="157"/>
      <c r="B122" s="157"/>
      <c r="C122" s="157"/>
      <c r="D122" s="28"/>
      <c r="E122" s="1"/>
      <c r="F122" s="28"/>
      <c r="G122" s="28"/>
      <c r="H122" s="28"/>
      <c r="I122" s="28"/>
      <c r="J122" s="28"/>
      <c r="K122" s="28"/>
      <c r="L122" s="231"/>
      <c r="M122" s="28"/>
      <c r="N122" s="185">
        <f>L120-J120</f>
        <v>0</v>
      </c>
      <c r="O122" s="29"/>
    </row>
    <row r="123" spans="1:16" s="2" customFormat="1" ht="20.100000000000001" customHeight="1">
      <c r="A123" s="1"/>
      <c r="B123" s="1"/>
      <c r="C123" s="1"/>
      <c r="E123" s="28"/>
      <c r="L123" s="28"/>
      <c r="O123"/>
    </row>
    <row r="124" spans="1:16" s="2" customFormat="1" ht="20.100000000000001" customHeight="1">
      <c r="A124" s="1"/>
      <c r="B124" s="1"/>
      <c r="C124" s="1"/>
      <c r="K124" s="2">
        <v>20812</v>
      </c>
      <c r="M124" s="2" t="s">
        <v>102</v>
      </c>
      <c r="N124" s="182"/>
      <c r="O124"/>
    </row>
    <row r="125" spans="1:16" ht="20.100000000000001" customHeight="1">
      <c r="N125" s="182"/>
    </row>
    <row r="129" spans="1:15" s="2" customFormat="1" ht="20.100000000000001" customHeight="1">
      <c r="A129" s="1"/>
      <c r="B129" s="1"/>
      <c r="C129" s="1"/>
      <c r="M129" s="158"/>
      <c r="O129"/>
    </row>
  </sheetData>
  <phoneticPr fontId="27" type="noConversion"/>
  <pageMargins left="0.25" right="0" top="0.25" bottom="0.25" header="0.3" footer="0.3"/>
  <pageSetup paperSize="9" scale="61" fitToHeight="2" orientation="landscape" useFirstPageNumber="1" horizontalDpi="4294967293" verticalDpi="0" r:id="rId1"/>
  <headerFooter alignWithMargins="0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2B2D-D9D3-4734-B124-BEA888A282F8}">
  <dimension ref="A1:HX134"/>
  <sheetViews>
    <sheetView topLeftCell="B1" zoomScale="90" zoomScaleNormal="90" zoomScaleSheetLayoutView="90" workbookViewId="0">
      <selection activeCell="G97" sqref="G97"/>
    </sheetView>
  </sheetViews>
  <sheetFormatPr defaultColWidth="11" defaultRowHeight="20.100000000000001" customHeight="1"/>
  <cols>
    <col min="1" max="1" width="11.59765625" style="1" hidden="1" customWidth="1"/>
    <col min="2" max="2" width="2.8984375" style="1" customWidth="1"/>
    <col min="3" max="3" width="1.69921875" style="1" customWidth="1"/>
    <col min="4" max="4" width="13.19921875" style="2" customWidth="1"/>
    <col min="5" max="5" width="44" style="2" customWidth="1"/>
    <col min="6" max="6" width="1.19921875" style="2" customWidth="1"/>
    <col min="7" max="7" width="15.3984375" style="2" customWidth="1"/>
    <col min="8" max="8" width="1.5" style="2" customWidth="1"/>
    <col min="9" max="9" width="14.8984375" style="2" bestFit="1" customWidth="1"/>
    <col min="10" max="10" width="1.59765625" style="2" customWidth="1"/>
    <col min="11" max="11" width="18.5" style="2" customWidth="1"/>
    <col min="12" max="12" width="2.5" style="2" customWidth="1"/>
    <col min="13" max="13" width="57.8984375" style="2" customWidth="1"/>
    <col min="14" max="14" width="14.19921875" style="2" customWidth="1"/>
    <col min="15" max="15" width="1.5" customWidth="1"/>
    <col min="16" max="232" width="10.19921875" style="2" customWidth="1"/>
    <col min="233" max="16384" width="11" style="1"/>
  </cols>
  <sheetData>
    <row r="1" spans="1:33" ht="20.100000000000001" customHeight="1" thickBot="1"/>
    <row r="2" spans="1:33" ht="5.0999999999999996" customHeight="1" thickTop="1" thickBo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86"/>
    </row>
    <row r="3" spans="1:33" s="2" customFormat="1" ht="20.100000000000001" customHeight="1" thickBot="1">
      <c r="A3" s="7"/>
      <c r="B3" s="7"/>
      <c r="C3" s="7"/>
      <c r="D3" s="8" t="s">
        <v>0</v>
      </c>
      <c r="E3" s="9"/>
      <c r="F3" s="10"/>
      <c r="G3" s="11"/>
      <c r="H3" s="12"/>
      <c r="I3" s="12"/>
      <c r="J3" s="13"/>
      <c r="K3" s="13"/>
      <c r="L3" s="13"/>
      <c r="M3" s="14" t="s">
        <v>135</v>
      </c>
      <c r="N3" s="187"/>
      <c r="O3" s="188"/>
    </row>
    <row r="4" spans="1:33" s="2" customFormat="1" ht="22.5" customHeight="1" thickTop="1">
      <c r="A4" s="7"/>
      <c r="B4" s="7"/>
      <c r="C4" s="7"/>
      <c r="D4" s="15"/>
      <c r="E4" s="16" t="s">
        <v>91</v>
      </c>
      <c r="F4" s="17"/>
      <c r="G4" s="13"/>
      <c r="H4" s="13"/>
      <c r="I4" s="13"/>
      <c r="J4" s="13"/>
      <c r="K4" s="13"/>
      <c r="L4" s="13"/>
      <c r="M4" s="173" t="s">
        <v>136</v>
      </c>
      <c r="N4" s="196"/>
      <c r="O4" s="189"/>
      <c r="P4" s="174" t="s">
        <v>109</v>
      </c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28" customFormat="1" ht="15.9" customHeight="1">
      <c r="A5" s="18"/>
      <c r="B5" s="18"/>
      <c r="C5" s="18"/>
      <c r="D5" s="19"/>
      <c r="E5" s="20"/>
      <c r="F5" s="21"/>
      <c r="G5" s="25" t="s">
        <v>1</v>
      </c>
      <c r="H5" s="22"/>
      <c r="I5" s="218" t="s">
        <v>2</v>
      </c>
      <c r="J5" s="22"/>
      <c r="K5" s="167" t="s">
        <v>3</v>
      </c>
      <c r="L5" s="328"/>
      <c r="M5" s="27"/>
      <c r="N5" s="24"/>
      <c r="O5" s="190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</row>
    <row r="6" spans="1:33" s="28" customFormat="1" ht="15.9" customHeight="1">
      <c r="A6" s="18"/>
      <c r="B6" s="18"/>
      <c r="C6" s="18"/>
      <c r="D6" s="30" t="s">
        <v>4</v>
      </c>
      <c r="E6" s="31" t="s">
        <v>5</v>
      </c>
      <c r="F6" s="22"/>
      <c r="G6" s="34" t="s">
        <v>6</v>
      </c>
      <c r="H6" s="22"/>
      <c r="I6" s="219" t="s">
        <v>123</v>
      </c>
      <c r="J6" s="22"/>
      <c r="K6" s="168" t="s">
        <v>7</v>
      </c>
      <c r="L6" s="328"/>
      <c r="M6" s="35" t="s">
        <v>8</v>
      </c>
      <c r="N6" s="33" t="s">
        <v>124</v>
      </c>
      <c r="O6" s="190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</row>
    <row r="7" spans="1:33" s="28" customFormat="1" ht="15.9" customHeight="1">
      <c r="A7" s="18"/>
      <c r="B7" s="18"/>
      <c r="C7" s="18"/>
      <c r="D7" s="36"/>
      <c r="E7" s="37"/>
      <c r="F7" s="21"/>
      <c r="G7" s="39" t="s">
        <v>9</v>
      </c>
      <c r="H7" s="22"/>
      <c r="I7" s="220" t="s">
        <v>137</v>
      </c>
      <c r="J7" s="22"/>
      <c r="K7" s="169" t="s">
        <v>9</v>
      </c>
      <c r="L7" s="328"/>
      <c r="M7" s="27"/>
      <c r="N7" s="33"/>
      <c r="O7" s="190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</row>
    <row r="8" spans="1:33" s="28" customFormat="1" ht="17.100000000000001" customHeight="1">
      <c r="A8" s="18"/>
      <c r="B8" s="18"/>
      <c r="C8" s="18"/>
      <c r="D8" s="30"/>
      <c r="E8" s="40" t="s">
        <v>10</v>
      </c>
      <c r="F8" s="41"/>
      <c r="G8" s="161"/>
      <c r="H8" s="42"/>
      <c r="I8" s="42"/>
      <c r="J8" s="42"/>
      <c r="K8" s="42"/>
      <c r="L8" s="27"/>
      <c r="M8" s="27"/>
      <c r="N8" s="208"/>
      <c r="O8" s="190"/>
      <c r="P8" s="176" t="s">
        <v>110</v>
      </c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</row>
    <row r="9" spans="1:33" s="52" customFormat="1" ht="17.100000000000001" customHeight="1">
      <c r="A9" s="43"/>
      <c r="B9" s="43"/>
      <c r="C9" s="43"/>
      <c r="D9" s="44">
        <v>4101</v>
      </c>
      <c r="E9" s="45" t="s">
        <v>11</v>
      </c>
      <c r="F9" s="46"/>
      <c r="G9" s="49">
        <v>15375</v>
      </c>
      <c r="H9" s="47"/>
      <c r="I9" s="48">
        <v>8501</v>
      </c>
      <c r="J9" s="47"/>
      <c r="K9" s="170">
        <f>16087+3861+702</f>
        <v>20650</v>
      </c>
      <c r="L9" s="50"/>
      <c r="M9" s="177" t="s">
        <v>111</v>
      </c>
      <c r="N9" s="179">
        <f>K9-G9</f>
        <v>5275</v>
      </c>
      <c r="O9" s="191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</row>
    <row r="10" spans="1:33" s="52" customFormat="1" ht="17.100000000000001" customHeight="1">
      <c r="A10" s="43"/>
      <c r="B10" s="43"/>
      <c r="C10" s="43"/>
      <c r="D10" s="44">
        <v>4102</v>
      </c>
      <c r="E10" s="45" t="s">
        <v>12</v>
      </c>
      <c r="F10" s="46"/>
      <c r="G10" s="54">
        <v>850</v>
      </c>
      <c r="H10" s="47"/>
      <c r="I10" s="47">
        <v>8</v>
      </c>
      <c r="J10" s="47"/>
      <c r="K10" s="171">
        <v>600</v>
      </c>
      <c r="L10" s="12"/>
      <c r="M10" s="51" t="s">
        <v>103</v>
      </c>
      <c r="N10" s="180">
        <f>K10-G10</f>
        <v>-250</v>
      </c>
      <c r="O10" s="191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</row>
    <row r="11" spans="1:33" s="52" customFormat="1" ht="17.100000000000001" customHeight="1">
      <c r="A11" s="43"/>
      <c r="B11" s="43"/>
      <c r="C11" s="43"/>
      <c r="D11" s="55"/>
      <c r="E11" s="56"/>
      <c r="F11" s="46"/>
      <c r="G11" s="163">
        <f>SUM(G9:G10)</f>
        <v>16225</v>
      </c>
      <c r="H11" s="58"/>
      <c r="I11" s="59">
        <f>SUM(I9:I10)</f>
        <v>8509</v>
      </c>
      <c r="J11" s="47"/>
      <c r="K11" s="59">
        <f>SUM(K9:K10)</f>
        <v>21250</v>
      </c>
      <c r="L11" s="60"/>
      <c r="M11" s="61"/>
      <c r="N11" s="57">
        <f>SUM(N9:N10)</f>
        <v>5025</v>
      </c>
      <c r="O11" s="191"/>
      <c r="P11" s="175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</row>
    <row r="12" spans="1:33" s="28" customFormat="1" ht="17.100000000000001" customHeight="1">
      <c r="A12" s="18"/>
      <c r="B12" s="18"/>
      <c r="C12" s="18"/>
      <c r="D12" s="30"/>
      <c r="E12" s="40" t="s">
        <v>13</v>
      </c>
      <c r="F12" s="62"/>
      <c r="G12" s="161"/>
      <c r="H12" s="42"/>
      <c r="I12" s="42"/>
      <c r="J12" s="42"/>
      <c r="K12" s="42"/>
      <c r="L12" s="27"/>
      <c r="M12" s="63"/>
      <c r="N12" s="161"/>
      <c r="O12" s="190"/>
      <c r="P12" s="176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</row>
    <row r="13" spans="1:33" s="52" customFormat="1" ht="17.100000000000001" customHeight="1">
      <c r="A13" s="43"/>
      <c r="B13" s="43"/>
      <c r="C13" s="43"/>
      <c r="D13" s="44">
        <v>4103</v>
      </c>
      <c r="E13" s="45" t="s">
        <v>14</v>
      </c>
      <c r="F13" s="46"/>
      <c r="G13" s="49">
        <v>500</v>
      </c>
      <c r="H13" s="47"/>
      <c r="I13" s="48">
        <v>190</v>
      </c>
      <c r="J13" s="47"/>
      <c r="K13" s="170">
        <v>600</v>
      </c>
      <c r="L13" s="314" t="s">
        <v>147</v>
      </c>
      <c r="M13" s="308" t="s">
        <v>104</v>
      </c>
      <c r="N13" s="179">
        <f t="shared" ref="N13:N30" si="0">K13-G13</f>
        <v>100</v>
      </c>
      <c r="O13" s="191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</row>
    <row r="14" spans="1:33" s="52" customFormat="1" ht="17.100000000000001" customHeight="1">
      <c r="A14" s="43"/>
      <c r="B14" s="43"/>
      <c r="C14" s="43"/>
      <c r="D14" s="44">
        <v>4110</v>
      </c>
      <c r="E14" s="45" t="s">
        <v>15</v>
      </c>
      <c r="F14" s="46"/>
      <c r="G14" s="49">
        <v>900</v>
      </c>
      <c r="H14" s="47"/>
      <c r="I14" s="48">
        <v>892</v>
      </c>
      <c r="J14" s="47"/>
      <c r="K14" s="170">
        <v>892</v>
      </c>
      <c r="L14" s="12"/>
      <c r="M14" s="313"/>
      <c r="N14" s="179">
        <f t="shared" si="0"/>
        <v>-8</v>
      </c>
      <c r="O14" s="191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</row>
    <row r="15" spans="1:33" s="52" customFormat="1" ht="17.100000000000001" customHeight="1">
      <c r="A15" s="43"/>
      <c r="B15" s="43"/>
      <c r="C15" s="43"/>
      <c r="D15" s="44">
        <v>4115</v>
      </c>
      <c r="E15" s="45" t="s">
        <v>16</v>
      </c>
      <c r="F15" s="46"/>
      <c r="G15" s="49">
        <v>570</v>
      </c>
      <c r="H15" s="47"/>
      <c r="I15" s="48">
        <v>345</v>
      </c>
      <c r="J15" s="47"/>
      <c r="K15" s="170">
        <v>728</v>
      </c>
      <c r="L15" s="12"/>
      <c r="M15" s="307" t="s">
        <v>112</v>
      </c>
      <c r="N15" s="179">
        <f t="shared" si="0"/>
        <v>158</v>
      </c>
      <c r="O15" s="191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</row>
    <row r="16" spans="1:33" s="52" customFormat="1" ht="17.100000000000001" customHeight="1">
      <c r="A16" s="43"/>
      <c r="B16" s="43"/>
      <c r="C16" s="43"/>
      <c r="D16" s="44">
        <v>4116</v>
      </c>
      <c r="E16" s="45" t="s">
        <v>17</v>
      </c>
      <c r="F16" s="46"/>
      <c r="G16" s="49">
        <v>250</v>
      </c>
      <c r="H16" s="47"/>
      <c r="I16" s="48">
        <v>0</v>
      </c>
      <c r="J16" s="47"/>
      <c r="K16" s="170">
        <v>250</v>
      </c>
      <c r="L16" s="12"/>
      <c r="M16" s="307"/>
      <c r="N16" s="179">
        <f t="shared" si="0"/>
        <v>0</v>
      </c>
      <c r="O16" s="191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</row>
    <row r="17" spans="1:33" s="52" customFormat="1" ht="17.100000000000001" customHeight="1">
      <c r="A17" s="43"/>
      <c r="B17" s="43"/>
      <c r="C17" s="43"/>
      <c r="D17" s="44">
        <v>4117</v>
      </c>
      <c r="E17" s="45" t="s">
        <v>92</v>
      </c>
      <c r="F17" s="46"/>
      <c r="G17" s="49">
        <v>100</v>
      </c>
      <c r="H17" s="47"/>
      <c r="I17" s="48">
        <v>49</v>
      </c>
      <c r="J17" s="47"/>
      <c r="K17" s="170">
        <v>100</v>
      </c>
      <c r="L17" s="12"/>
      <c r="M17" s="307"/>
      <c r="N17" s="179">
        <f t="shared" si="0"/>
        <v>0</v>
      </c>
      <c r="O17" s="191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</row>
    <row r="18" spans="1:33" s="52" customFormat="1" ht="17.100000000000001" customHeight="1">
      <c r="A18" s="43"/>
      <c r="B18" s="43"/>
      <c r="C18" s="43"/>
      <c r="D18" s="44">
        <v>4120</v>
      </c>
      <c r="E18" s="45" t="s">
        <v>18</v>
      </c>
      <c r="F18" s="46"/>
      <c r="G18" s="49">
        <v>1200</v>
      </c>
      <c r="H18" s="47"/>
      <c r="I18" s="48">
        <v>1249</v>
      </c>
      <c r="J18" s="47"/>
      <c r="K18" s="170">
        <v>1400</v>
      </c>
      <c r="L18" s="314" t="s">
        <v>147</v>
      </c>
      <c r="M18" s="312"/>
      <c r="N18" s="179">
        <f t="shared" si="0"/>
        <v>200</v>
      </c>
      <c r="O18" s="191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</row>
    <row r="19" spans="1:33" s="52" customFormat="1" ht="17.100000000000001" customHeight="1">
      <c r="A19" s="43"/>
      <c r="B19" s="43"/>
      <c r="C19" s="43"/>
      <c r="D19" s="44">
        <v>4124</v>
      </c>
      <c r="E19" s="45" t="s">
        <v>19</v>
      </c>
      <c r="F19" s="46"/>
      <c r="G19" s="49">
        <v>500</v>
      </c>
      <c r="H19" s="47"/>
      <c r="I19" s="48">
        <v>560</v>
      </c>
      <c r="J19" s="47"/>
      <c r="K19" s="170">
        <v>1500</v>
      </c>
      <c r="L19" s="314" t="s">
        <v>147</v>
      </c>
      <c r="M19" s="307" t="s">
        <v>104</v>
      </c>
      <c r="N19" s="179">
        <f t="shared" si="0"/>
        <v>1000</v>
      </c>
      <c r="O19" s="191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</row>
    <row r="20" spans="1:33" s="52" customFormat="1" ht="17.100000000000001" customHeight="1">
      <c r="A20" s="43"/>
      <c r="B20" s="43"/>
      <c r="C20" s="43"/>
      <c r="D20" s="44">
        <v>4129</v>
      </c>
      <c r="E20" s="45" t="s">
        <v>20</v>
      </c>
      <c r="F20" s="46"/>
      <c r="G20" s="49">
        <v>200</v>
      </c>
      <c r="H20" s="47"/>
      <c r="I20" s="48">
        <v>0</v>
      </c>
      <c r="J20" s="47"/>
      <c r="K20" s="170">
        <v>200</v>
      </c>
      <c r="L20" s="12"/>
      <c r="M20" s="312"/>
      <c r="N20" s="179">
        <f t="shared" si="0"/>
        <v>0</v>
      </c>
      <c r="O20" s="191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</row>
    <row r="21" spans="1:33" s="52" customFormat="1" ht="17.100000000000001" customHeight="1">
      <c r="A21" s="43"/>
      <c r="B21" s="43"/>
      <c r="C21" s="43"/>
      <c r="D21" s="44">
        <v>4130</v>
      </c>
      <c r="E21" s="45" t="s">
        <v>21</v>
      </c>
      <c r="F21" s="46"/>
      <c r="G21" s="49">
        <v>300</v>
      </c>
      <c r="H21" s="47"/>
      <c r="I21" s="48">
        <v>0</v>
      </c>
      <c r="J21" s="47"/>
      <c r="K21" s="170">
        <v>300</v>
      </c>
      <c r="L21" s="12"/>
      <c r="M21" s="312"/>
      <c r="N21" s="179">
        <f t="shared" si="0"/>
        <v>0</v>
      </c>
      <c r="O21" s="191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</row>
    <row r="22" spans="1:33" s="52" customFormat="1" ht="17.100000000000001" customHeight="1">
      <c r="A22" s="43"/>
      <c r="B22" s="43"/>
      <c r="C22" s="43"/>
      <c r="D22" s="44">
        <v>4135</v>
      </c>
      <c r="E22" s="45" t="s">
        <v>121</v>
      </c>
      <c r="F22" s="46"/>
      <c r="G22" s="49">
        <v>100</v>
      </c>
      <c r="H22" s="47"/>
      <c r="I22" s="48">
        <v>297</v>
      </c>
      <c r="J22" s="47"/>
      <c r="K22" s="170">
        <v>500</v>
      </c>
      <c r="L22" s="314" t="s">
        <v>148</v>
      </c>
      <c r="M22" s="307" t="s">
        <v>142</v>
      </c>
      <c r="N22" s="179">
        <f t="shared" si="0"/>
        <v>400</v>
      </c>
      <c r="O22" s="191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</row>
    <row r="23" spans="1:33" s="52" customFormat="1" ht="17.100000000000001" customHeight="1">
      <c r="A23" s="43"/>
      <c r="B23" s="43"/>
      <c r="C23" s="43"/>
      <c r="D23" s="44">
        <v>4137</v>
      </c>
      <c r="E23" s="45" t="s">
        <v>22</v>
      </c>
      <c r="F23" s="164"/>
      <c r="G23" s="211">
        <v>0</v>
      </c>
      <c r="H23" s="47"/>
      <c r="I23" s="165"/>
      <c r="J23" s="47"/>
      <c r="K23" s="170"/>
      <c r="L23" s="12"/>
      <c r="M23" s="312"/>
      <c r="N23" s="179">
        <f t="shared" si="0"/>
        <v>0</v>
      </c>
      <c r="O23" s="191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</row>
    <row r="24" spans="1:33" s="52" customFormat="1" ht="17.100000000000001" customHeight="1">
      <c r="A24" s="43"/>
      <c r="B24" s="43"/>
      <c r="C24" s="43"/>
      <c r="D24" s="44">
        <v>4137</v>
      </c>
      <c r="E24" s="45" t="s">
        <v>23</v>
      </c>
      <c r="F24" s="164"/>
      <c r="G24" s="211">
        <v>200</v>
      </c>
      <c r="H24" s="47"/>
      <c r="I24" s="165">
        <v>224</v>
      </c>
      <c r="J24" s="47"/>
      <c r="K24" s="170">
        <v>224</v>
      </c>
      <c r="L24" s="12"/>
      <c r="M24" s="307" t="s">
        <v>106</v>
      </c>
      <c r="N24" s="179">
        <f t="shared" si="0"/>
        <v>24</v>
      </c>
      <c r="O24" s="191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</row>
    <row r="25" spans="1:33" s="52" customFormat="1" ht="17.100000000000001" customHeight="1">
      <c r="A25" s="43"/>
      <c r="B25" s="43"/>
      <c r="C25" s="43"/>
      <c r="D25" s="44">
        <v>4137</v>
      </c>
      <c r="E25" s="45" t="s">
        <v>24</v>
      </c>
      <c r="F25" s="164"/>
      <c r="G25" s="211">
        <v>0</v>
      </c>
      <c r="H25" s="47"/>
      <c r="I25" s="165"/>
      <c r="J25" s="47"/>
      <c r="K25" s="170"/>
      <c r="L25" s="12"/>
      <c r="M25" s="307"/>
      <c r="N25" s="179">
        <f t="shared" si="0"/>
        <v>0</v>
      </c>
      <c r="O25" s="191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</row>
    <row r="26" spans="1:33" s="52" customFormat="1" ht="17.100000000000001" customHeight="1">
      <c r="A26" s="43"/>
      <c r="B26" s="43"/>
      <c r="C26" s="43"/>
      <c r="D26" s="44">
        <v>4140</v>
      </c>
      <c r="E26" s="45" t="s">
        <v>25</v>
      </c>
      <c r="F26" s="46"/>
      <c r="G26" s="49">
        <v>50</v>
      </c>
      <c r="H26" s="47"/>
      <c r="I26" s="48">
        <v>18</v>
      </c>
      <c r="J26" s="47"/>
      <c r="K26" s="170">
        <v>50</v>
      </c>
      <c r="L26" s="12"/>
      <c r="M26" s="307"/>
      <c r="N26" s="179">
        <f t="shared" si="0"/>
        <v>0</v>
      </c>
      <c r="O26" s="191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</row>
    <row r="27" spans="1:33" s="52" customFormat="1" ht="17.100000000000001" customHeight="1">
      <c r="A27" s="43"/>
      <c r="B27" s="43"/>
      <c r="C27" s="43"/>
      <c r="D27" s="44">
        <v>4141</v>
      </c>
      <c r="E27" s="45" t="s">
        <v>26</v>
      </c>
      <c r="F27" s="46"/>
      <c r="G27" s="49">
        <v>120</v>
      </c>
      <c r="H27" s="47"/>
      <c r="I27" s="48">
        <v>169</v>
      </c>
      <c r="J27" s="47"/>
      <c r="K27" s="170">
        <v>200</v>
      </c>
      <c r="L27" s="12"/>
      <c r="M27" s="307"/>
      <c r="N27" s="179">
        <f t="shared" si="0"/>
        <v>80</v>
      </c>
      <c r="O27" s="192"/>
    </row>
    <row r="28" spans="1:33" s="52" customFormat="1" ht="17.100000000000001" customHeight="1">
      <c r="A28" s="43"/>
      <c r="B28" s="43"/>
      <c r="C28" s="43"/>
      <c r="D28" s="44">
        <v>4142</v>
      </c>
      <c r="E28" s="45" t="s">
        <v>27</v>
      </c>
      <c r="F28" s="46"/>
      <c r="G28" s="49">
        <v>220</v>
      </c>
      <c r="H28" s="47"/>
      <c r="I28" s="48">
        <v>64</v>
      </c>
      <c r="J28" s="47"/>
      <c r="K28" s="170">
        <v>170</v>
      </c>
      <c r="L28" s="314" t="s">
        <v>147</v>
      </c>
      <c r="M28" s="307"/>
      <c r="N28" s="179">
        <f t="shared" si="0"/>
        <v>-50</v>
      </c>
      <c r="O28" s="192"/>
    </row>
    <row r="29" spans="1:33" s="52" customFormat="1" ht="17.100000000000001" customHeight="1">
      <c r="A29" s="43"/>
      <c r="B29" s="43"/>
      <c r="C29" s="43"/>
      <c r="D29" s="44" t="s">
        <v>28</v>
      </c>
      <c r="E29" s="45" t="s">
        <v>29</v>
      </c>
      <c r="F29" s="46"/>
      <c r="G29" s="49">
        <v>2000</v>
      </c>
      <c r="H29" s="47"/>
      <c r="I29" s="48">
        <v>0</v>
      </c>
      <c r="J29" s="47"/>
      <c r="K29" s="170">
        <v>1250</v>
      </c>
      <c r="L29" s="314" t="s">
        <v>147</v>
      </c>
      <c r="M29" s="307" t="s">
        <v>143</v>
      </c>
      <c r="N29" s="179">
        <f t="shared" si="0"/>
        <v>-750</v>
      </c>
      <c r="O29" s="192"/>
    </row>
    <row r="30" spans="1:33" s="52" customFormat="1" ht="17.100000000000001" customHeight="1">
      <c r="A30" s="43"/>
      <c r="B30" s="43"/>
      <c r="C30" s="43"/>
      <c r="D30" s="44">
        <v>4145</v>
      </c>
      <c r="E30" s="45" t="s">
        <v>31</v>
      </c>
      <c r="F30" s="46"/>
      <c r="G30" s="49">
        <v>20</v>
      </c>
      <c r="H30" s="47"/>
      <c r="I30" s="48">
        <v>48</v>
      </c>
      <c r="J30" s="47"/>
      <c r="K30" s="170">
        <v>100</v>
      </c>
      <c r="L30" s="12"/>
      <c r="M30" s="307"/>
      <c r="N30" s="179">
        <f t="shared" si="0"/>
        <v>80</v>
      </c>
      <c r="O30" s="192"/>
    </row>
    <row r="31" spans="1:33" s="52" customFormat="1" ht="17.100000000000001" customHeight="1">
      <c r="A31" s="43"/>
      <c r="B31" s="43"/>
      <c r="C31" s="43"/>
      <c r="D31" s="44">
        <v>4146</v>
      </c>
      <c r="E31" s="45" t="s">
        <v>32</v>
      </c>
      <c r="F31" s="46"/>
      <c r="G31" s="49">
        <v>150</v>
      </c>
      <c r="H31" s="47"/>
      <c r="I31" s="48">
        <v>298</v>
      </c>
      <c r="J31" s="47"/>
      <c r="K31" s="170">
        <v>500</v>
      </c>
      <c r="L31" s="12"/>
      <c r="M31" s="307" t="s">
        <v>138</v>
      </c>
      <c r="N31" s="179">
        <f>K31-G31</f>
        <v>350</v>
      </c>
      <c r="O31" s="192"/>
    </row>
    <row r="32" spans="1:33" s="52" customFormat="1" ht="17.100000000000001" customHeight="1">
      <c r="A32" s="43"/>
      <c r="B32" s="43"/>
      <c r="C32" s="43"/>
      <c r="D32" s="55"/>
      <c r="E32" s="56"/>
      <c r="F32" s="46"/>
      <c r="G32" s="163">
        <f>SUM(G13:G31)</f>
        <v>7380</v>
      </c>
      <c r="H32" s="58"/>
      <c r="I32" s="59">
        <f>SUM(I13:I31)</f>
        <v>4403</v>
      </c>
      <c r="J32" s="47"/>
      <c r="K32" s="59">
        <f>SUM(K13:K31)</f>
        <v>8964</v>
      </c>
      <c r="L32" s="60"/>
      <c r="M32" s="308"/>
      <c r="N32" s="57">
        <f>SUM(N13:N31)</f>
        <v>1584</v>
      </c>
      <c r="O32" s="192"/>
      <c r="P32" s="28"/>
    </row>
    <row r="33" spans="1:16" s="28" customFormat="1" ht="17.100000000000001" customHeight="1">
      <c r="A33" s="18"/>
      <c r="B33" s="18"/>
      <c r="C33" s="18"/>
      <c r="D33" s="30"/>
      <c r="E33" s="66" t="s">
        <v>33</v>
      </c>
      <c r="F33" s="67"/>
      <c r="G33" s="161"/>
      <c r="H33" s="42"/>
      <c r="I33" s="42"/>
      <c r="J33" s="42"/>
      <c r="K33" s="42"/>
      <c r="L33" s="27"/>
      <c r="M33" s="310"/>
      <c r="N33" s="161"/>
      <c r="O33" s="193"/>
      <c r="P33" s="52"/>
    </row>
    <row r="34" spans="1:16" s="52" customFormat="1" ht="17.100000000000001" customHeight="1">
      <c r="A34" s="43"/>
      <c r="B34" s="43"/>
      <c r="C34" s="43"/>
      <c r="D34" s="44">
        <v>4201</v>
      </c>
      <c r="E34" s="45" t="s">
        <v>34</v>
      </c>
      <c r="F34" s="46"/>
      <c r="G34" s="49">
        <v>1500</v>
      </c>
      <c r="H34" s="47"/>
      <c r="I34" s="48">
        <v>1500</v>
      </c>
      <c r="J34" s="47"/>
      <c r="K34" s="170">
        <v>1500</v>
      </c>
      <c r="L34" s="50"/>
      <c r="M34" s="307"/>
      <c r="N34" s="179">
        <f t="shared" ref="N34:N47" si="1">K34-G34</f>
        <v>0</v>
      </c>
      <c r="O34" s="192"/>
    </row>
    <row r="35" spans="1:16" s="52" customFormat="1" ht="17.100000000000001" customHeight="1">
      <c r="A35" s="43"/>
      <c r="B35" s="43"/>
      <c r="C35" s="43"/>
      <c r="D35" s="44">
        <v>4202</v>
      </c>
      <c r="E35" s="45" t="s">
        <v>35</v>
      </c>
      <c r="F35" s="46"/>
      <c r="G35" s="49">
        <v>1500</v>
      </c>
      <c r="H35" s="47"/>
      <c r="I35" s="48">
        <v>0</v>
      </c>
      <c r="J35" s="47"/>
      <c r="K35" s="170">
        <v>1500</v>
      </c>
      <c r="L35" s="50"/>
      <c r="M35" s="307"/>
      <c r="N35" s="179">
        <f t="shared" si="1"/>
        <v>0</v>
      </c>
      <c r="O35" s="192"/>
    </row>
    <row r="36" spans="1:16" s="52" customFormat="1" ht="17.100000000000001" customHeight="1">
      <c r="A36" s="43"/>
      <c r="B36" s="43"/>
      <c r="C36" s="43"/>
      <c r="D36" s="44">
        <v>4203</v>
      </c>
      <c r="E36" s="45" t="s">
        <v>36</v>
      </c>
      <c r="F36" s="68"/>
      <c r="G36" s="49">
        <v>650</v>
      </c>
      <c r="H36" s="47"/>
      <c r="I36" s="48">
        <v>0</v>
      </c>
      <c r="J36" s="47"/>
      <c r="K36" s="170">
        <v>650</v>
      </c>
      <c r="L36" s="50"/>
      <c r="M36" s="307"/>
      <c r="N36" s="179">
        <f t="shared" si="1"/>
        <v>0</v>
      </c>
      <c r="O36" s="192"/>
    </row>
    <row r="37" spans="1:16" s="52" customFormat="1" ht="17.100000000000001" customHeight="1">
      <c r="A37" s="43"/>
      <c r="B37" s="43"/>
      <c r="C37" s="43"/>
      <c r="D37" s="44">
        <v>4204</v>
      </c>
      <c r="E37" s="45" t="s">
        <v>37</v>
      </c>
      <c r="F37" s="68"/>
      <c r="G37" s="49">
        <v>650</v>
      </c>
      <c r="H37" s="47"/>
      <c r="I37" s="48">
        <v>0</v>
      </c>
      <c r="J37" s="47"/>
      <c r="K37" s="170">
        <v>650</v>
      </c>
      <c r="L37" s="50"/>
      <c r="M37" s="307"/>
      <c r="N37" s="179">
        <f t="shared" si="1"/>
        <v>0</v>
      </c>
      <c r="O37" s="192"/>
    </row>
    <row r="38" spans="1:16" s="52" customFormat="1" ht="17.100000000000001" customHeight="1">
      <c r="A38" s="43"/>
      <c r="B38" s="43"/>
      <c r="C38" s="43"/>
      <c r="D38" s="44" t="s">
        <v>38</v>
      </c>
      <c r="E38" s="45" t="s">
        <v>39</v>
      </c>
      <c r="F38" s="46"/>
      <c r="G38" s="49">
        <v>200</v>
      </c>
      <c r="H38" s="47"/>
      <c r="I38" s="48">
        <v>0</v>
      </c>
      <c r="J38" s="47"/>
      <c r="K38" s="170">
        <v>200</v>
      </c>
      <c r="L38" s="50"/>
      <c r="M38" s="307"/>
      <c r="N38" s="179">
        <f t="shared" si="1"/>
        <v>0</v>
      </c>
      <c r="O38" s="192"/>
    </row>
    <row r="39" spans="1:16" s="52" customFormat="1" ht="17.100000000000001" customHeight="1">
      <c r="A39" s="43"/>
      <c r="B39" s="43"/>
      <c r="C39" s="43"/>
      <c r="D39" s="44">
        <v>4207</v>
      </c>
      <c r="E39" s="45" t="s">
        <v>40</v>
      </c>
      <c r="F39" s="46"/>
      <c r="G39" s="49">
        <v>350</v>
      </c>
      <c r="H39" s="47"/>
      <c r="I39" s="48">
        <v>0</v>
      </c>
      <c r="J39" s="47"/>
      <c r="K39" s="170">
        <v>350</v>
      </c>
      <c r="L39" s="50"/>
      <c r="M39" s="307"/>
      <c r="N39" s="179">
        <f t="shared" si="1"/>
        <v>0</v>
      </c>
      <c r="O39" s="192"/>
      <c r="P39" s="72"/>
    </row>
    <row r="40" spans="1:16" s="72" customFormat="1" ht="17.100000000000001" customHeight="1">
      <c r="A40" s="69"/>
      <c r="B40" s="69"/>
      <c r="C40" s="69"/>
      <c r="D40" s="44">
        <v>4209</v>
      </c>
      <c r="E40" s="45" t="s">
        <v>41</v>
      </c>
      <c r="F40" s="46"/>
      <c r="G40" s="49">
        <v>0</v>
      </c>
      <c r="H40" s="47"/>
      <c r="I40" s="48">
        <v>0</v>
      </c>
      <c r="J40" s="47"/>
      <c r="K40" s="170">
        <v>0</v>
      </c>
      <c r="L40" s="70"/>
      <c r="M40" s="311"/>
      <c r="N40" s="179">
        <f t="shared" si="1"/>
        <v>0</v>
      </c>
      <c r="O40" s="194"/>
      <c r="P40" s="52"/>
    </row>
    <row r="41" spans="1:16" s="52" customFormat="1" ht="17.100000000000001" customHeight="1">
      <c r="A41" s="43"/>
      <c r="B41" s="43"/>
      <c r="C41" s="43"/>
      <c r="D41" s="44">
        <v>4210</v>
      </c>
      <c r="E41" s="45" t="s">
        <v>42</v>
      </c>
      <c r="F41" s="46"/>
      <c r="G41" s="49">
        <v>1500</v>
      </c>
      <c r="H41" s="47"/>
      <c r="I41" s="48">
        <v>0</v>
      </c>
      <c r="J41" s="47"/>
      <c r="K41" s="170">
        <v>1500</v>
      </c>
      <c r="L41" s="50"/>
      <c r="M41" s="307"/>
      <c r="N41" s="179">
        <f t="shared" si="1"/>
        <v>0</v>
      </c>
      <c r="O41" s="192"/>
    </row>
    <row r="42" spans="1:16" s="52" customFormat="1" ht="17.100000000000001" customHeight="1">
      <c r="A42" s="43"/>
      <c r="B42" s="43"/>
      <c r="C42" s="43"/>
      <c r="D42" s="44">
        <v>4212</v>
      </c>
      <c r="E42" s="45" t="s">
        <v>43</v>
      </c>
      <c r="F42" s="46"/>
      <c r="G42" s="49">
        <v>200</v>
      </c>
      <c r="H42" s="47"/>
      <c r="I42" s="48">
        <v>200</v>
      </c>
      <c r="J42" s="47"/>
      <c r="K42" s="170">
        <v>200</v>
      </c>
      <c r="L42" s="50"/>
      <c r="M42" s="307"/>
      <c r="N42" s="179">
        <f t="shared" si="1"/>
        <v>0</v>
      </c>
      <c r="O42" s="192"/>
    </row>
    <row r="43" spans="1:16" s="52" customFormat="1" ht="17.100000000000001" customHeight="1">
      <c r="A43" s="43"/>
      <c r="B43" s="43"/>
      <c r="C43" s="43"/>
      <c r="D43" s="44" t="s">
        <v>38</v>
      </c>
      <c r="E43" s="45" t="s">
        <v>44</v>
      </c>
      <c r="F43" s="46"/>
      <c r="G43" s="49">
        <v>500</v>
      </c>
      <c r="H43" s="47"/>
      <c r="I43" s="48">
        <v>2800</v>
      </c>
      <c r="J43" s="47"/>
      <c r="K43" s="170">
        <v>2800</v>
      </c>
      <c r="L43" s="314" t="s">
        <v>148</v>
      </c>
      <c r="M43" s="307" t="s">
        <v>144</v>
      </c>
      <c r="N43" s="179">
        <f t="shared" si="1"/>
        <v>2300</v>
      </c>
      <c r="O43" s="192"/>
    </row>
    <row r="44" spans="1:16" s="52" customFormat="1" ht="17.100000000000001" customHeight="1">
      <c r="A44" s="43"/>
      <c r="B44" s="43"/>
      <c r="C44" s="43"/>
      <c r="D44" s="44">
        <v>4215</v>
      </c>
      <c r="E44" s="45" t="s">
        <v>45</v>
      </c>
      <c r="F44" s="46"/>
      <c r="G44" s="49">
        <v>2000</v>
      </c>
      <c r="H44" s="47"/>
      <c r="I44" s="48">
        <v>0</v>
      </c>
      <c r="J44" s="47"/>
      <c r="K44" s="170">
        <v>2000</v>
      </c>
      <c r="L44" s="50"/>
      <c r="M44" s="307"/>
      <c r="N44" s="179">
        <f t="shared" si="1"/>
        <v>0</v>
      </c>
      <c r="O44" s="192"/>
    </row>
    <row r="45" spans="1:16" s="52" customFormat="1" ht="17.100000000000001" customHeight="1">
      <c r="A45" s="43"/>
      <c r="B45" s="43"/>
      <c r="C45" s="43"/>
      <c r="D45" s="44">
        <v>4206</v>
      </c>
      <c r="E45" s="45" t="s">
        <v>46</v>
      </c>
      <c r="F45" s="46"/>
      <c r="G45" s="49">
        <v>500</v>
      </c>
      <c r="H45" s="47"/>
      <c r="I45" s="48">
        <v>0</v>
      </c>
      <c r="J45" s="47"/>
      <c r="K45" s="170">
        <v>500</v>
      </c>
      <c r="L45" s="50"/>
      <c r="M45" s="307"/>
      <c r="N45" s="179">
        <f t="shared" si="1"/>
        <v>0</v>
      </c>
      <c r="O45" s="192"/>
    </row>
    <row r="46" spans="1:16" s="52" customFormat="1" ht="17.100000000000001" customHeight="1">
      <c r="A46" s="43"/>
      <c r="B46" s="43"/>
      <c r="C46" s="43"/>
      <c r="D46" s="55">
        <v>4211</v>
      </c>
      <c r="E46" s="45" t="s">
        <v>47</v>
      </c>
      <c r="F46" s="46"/>
      <c r="G46" s="54">
        <v>200</v>
      </c>
      <c r="H46" s="47"/>
      <c r="I46" s="48">
        <v>0</v>
      </c>
      <c r="J46" s="47"/>
      <c r="K46" s="170">
        <v>200</v>
      </c>
      <c r="L46" s="50"/>
      <c r="M46" s="308"/>
      <c r="N46" s="179">
        <f t="shared" si="1"/>
        <v>0</v>
      </c>
      <c r="O46" s="192"/>
    </row>
    <row r="47" spans="1:16" s="52" customFormat="1" ht="17.100000000000001" customHeight="1">
      <c r="A47" s="43"/>
      <c r="B47" s="43"/>
      <c r="C47" s="43"/>
      <c r="D47" s="55">
        <v>4216</v>
      </c>
      <c r="E47" s="45" t="s">
        <v>48</v>
      </c>
      <c r="F47" s="46"/>
      <c r="G47" s="54">
        <v>50</v>
      </c>
      <c r="H47" s="47"/>
      <c r="I47" s="48">
        <v>0</v>
      </c>
      <c r="J47" s="47"/>
      <c r="K47" s="170">
        <v>50</v>
      </c>
      <c r="L47" s="50"/>
      <c r="M47" s="308"/>
      <c r="N47" s="179">
        <f t="shared" si="1"/>
        <v>0</v>
      </c>
      <c r="O47" s="192"/>
    </row>
    <row r="48" spans="1:16" s="52" customFormat="1" ht="17.100000000000001" customHeight="1">
      <c r="A48" s="43"/>
      <c r="B48" s="43"/>
      <c r="C48" s="43"/>
      <c r="D48" s="55"/>
      <c r="F48" s="46"/>
      <c r="G48" s="57">
        <f>SUM(G34:G47)</f>
        <v>9800</v>
      </c>
      <c r="H48" s="58"/>
      <c r="I48" s="59">
        <f>SUM(I34:I47)</f>
        <v>4500</v>
      </c>
      <c r="J48" s="47"/>
      <c r="K48" s="59">
        <f>SUM(K34:K47)</f>
        <v>12100</v>
      </c>
      <c r="L48" s="50"/>
      <c r="M48" s="309"/>
      <c r="N48" s="57">
        <f>SUM(N34:N45)</f>
        <v>2300</v>
      </c>
      <c r="O48" s="192"/>
      <c r="P48" s="28"/>
    </row>
    <row r="49" spans="1:16" s="28" customFormat="1" ht="17.100000000000001" customHeight="1">
      <c r="A49" s="18"/>
      <c r="B49" s="18"/>
      <c r="C49" s="18"/>
      <c r="D49" s="30"/>
      <c r="E49" s="66" t="s">
        <v>49</v>
      </c>
      <c r="F49" s="67"/>
      <c r="G49" s="161"/>
      <c r="H49" s="42"/>
      <c r="I49" s="42"/>
      <c r="J49" s="42"/>
      <c r="K49" s="42"/>
      <c r="L49" s="60"/>
      <c r="M49" s="310"/>
      <c r="N49" s="161"/>
      <c r="O49" s="193"/>
      <c r="P49" s="52"/>
    </row>
    <row r="50" spans="1:16" s="52" customFormat="1" ht="17.100000000000001" customHeight="1">
      <c r="A50" s="43"/>
      <c r="B50" s="43"/>
      <c r="C50" s="43"/>
      <c r="D50" s="44">
        <v>4401</v>
      </c>
      <c r="E50" s="45" t="s">
        <v>50</v>
      </c>
      <c r="F50" s="46"/>
      <c r="G50" s="49">
        <v>50</v>
      </c>
      <c r="H50" s="47"/>
      <c r="I50" s="48">
        <v>0</v>
      </c>
      <c r="J50" s="47"/>
      <c r="K50" s="170">
        <v>50</v>
      </c>
      <c r="L50" s="27"/>
      <c r="M50" s="307"/>
      <c r="N50" s="179">
        <f t="shared" ref="N50:N51" si="2">K50-G50</f>
        <v>0</v>
      </c>
      <c r="O50" s="192"/>
    </row>
    <row r="51" spans="1:16" s="52" customFormat="1" ht="17.100000000000001" customHeight="1">
      <c r="A51" s="43"/>
      <c r="B51" s="43"/>
      <c r="C51" s="43"/>
      <c r="D51" s="44">
        <v>4405</v>
      </c>
      <c r="E51" s="45" t="s">
        <v>51</v>
      </c>
      <c r="F51" s="46"/>
      <c r="G51" s="49">
        <v>500</v>
      </c>
      <c r="H51" s="47"/>
      <c r="I51" s="48">
        <v>0</v>
      </c>
      <c r="J51" s="47"/>
      <c r="K51" s="170">
        <v>500</v>
      </c>
      <c r="L51" s="12"/>
      <c r="M51" s="307"/>
      <c r="N51" s="179">
        <f t="shared" si="2"/>
        <v>0</v>
      </c>
      <c r="O51" s="192"/>
    </row>
    <row r="52" spans="1:16" s="52" customFormat="1" ht="17.100000000000001" customHeight="1">
      <c r="A52" s="43"/>
      <c r="B52" s="43"/>
      <c r="C52" s="43"/>
      <c r="D52" s="55"/>
      <c r="E52" s="45"/>
      <c r="F52" s="46"/>
      <c r="G52" s="57">
        <f>SUM(G50:G51)</f>
        <v>550</v>
      </c>
      <c r="H52" s="58"/>
      <c r="I52" s="59">
        <f>SUM(I50:I51)</f>
        <v>0</v>
      </c>
      <c r="J52" s="47"/>
      <c r="K52" s="59">
        <f>SUM(K50:K51)</f>
        <v>550</v>
      </c>
      <c r="L52" s="12"/>
      <c r="M52" s="308"/>
      <c r="N52" s="57">
        <f>SUM(N50:N51)</f>
        <v>0</v>
      </c>
      <c r="O52" s="192"/>
    </row>
    <row r="53" spans="1:16" s="52" customFormat="1" ht="17.100000000000001" customHeight="1">
      <c r="A53" s="43"/>
      <c r="B53" s="43"/>
      <c r="C53" s="43"/>
      <c r="D53" s="44">
        <v>4608</v>
      </c>
      <c r="E53" s="66" t="s">
        <v>52</v>
      </c>
      <c r="F53" s="46"/>
      <c r="G53" s="162"/>
      <c r="H53" s="47"/>
      <c r="I53" s="48"/>
      <c r="J53" s="47"/>
      <c r="K53" s="48"/>
      <c r="L53" s="27"/>
      <c r="M53" s="307"/>
      <c r="N53" s="161"/>
      <c r="O53" s="192"/>
    </row>
    <row r="54" spans="1:16" s="52" customFormat="1" ht="17.100000000000001" customHeight="1">
      <c r="A54" s="43"/>
      <c r="B54" s="43"/>
      <c r="C54" s="43"/>
      <c r="D54" s="55" t="s">
        <v>38</v>
      </c>
      <c r="E54" s="45" t="s">
        <v>53</v>
      </c>
      <c r="F54" s="46"/>
      <c r="G54" s="54">
        <v>60</v>
      </c>
      <c r="H54" s="47"/>
      <c r="I54" s="47">
        <v>0</v>
      </c>
      <c r="J54" s="47"/>
      <c r="K54" s="171">
        <v>60</v>
      </c>
      <c r="L54" s="27"/>
      <c r="M54" s="308"/>
      <c r="N54" s="179">
        <f t="shared" ref="N54:N55" si="3">K54-G54</f>
        <v>0</v>
      </c>
      <c r="O54" s="192"/>
    </row>
    <row r="55" spans="1:16" s="52" customFormat="1" ht="17.100000000000001" customHeight="1">
      <c r="A55" s="43"/>
      <c r="B55" s="43"/>
      <c r="C55" s="43"/>
      <c r="D55" s="55"/>
      <c r="E55" s="56" t="s">
        <v>97</v>
      </c>
      <c r="F55" s="46"/>
      <c r="G55" s="54">
        <v>0</v>
      </c>
      <c r="H55" s="47"/>
      <c r="I55" s="47">
        <v>94</v>
      </c>
      <c r="J55" s="47"/>
      <c r="K55" s="171">
        <v>250</v>
      </c>
      <c r="L55" s="12"/>
      <c r="M55" s="307" t="s">
        <v>98</v>
      </c>
      <c r="N55" s="179">
        <f t="shared" si="3"/>
        <v>250</v>
      </c>
      <c r="O55" s="192"/>
    </row>
    <row r="56" spans="1:16" s="52" customFormat="1" ht="17.100000000000001" customHeight="1">
      <c r="A56" s="43"/>
      <c r="B56" s="43"/>
      <c r="C56" s="43"/>
      <c r="D56" s="55"/>
      <c r="E56" s="56"/>
      <c r="F56" s="46"/>
      <c r="G56" s="163">
        <f>SUM(G53:G55)</f>
        <v>60</v>
      </c>
      <c r="H56" s="58"/>
      <c r="I56" s="59">
        <f>SUM(I53:I55)</f>
        <v>94</v>
      </c>
      <c r="J56" s="47"/>
      <c r="K56" s="59">
        <f>SUM(K53:K55)</f>
        <v>310</v>
      </c>
      <c r="L56" s="12"/>
      <c r="M56" s="61"/>
      <c r="N56" s="163">
        <f>SUM(N54:N55)</f>
        <v>250</v>
      </c>
      <c r="O56" s="192"/>
      <c r="P56" s="281"/>
    </row>
    <row r="57" spans="1:16" s="281" customFormat="1" ht="17.25" customHeight="1">
      <c r="A57" s="277"/>
      <c r="B57" s="277"/>
      <c r="C57" s="277"/>
      <c r="D57" s="278"/>
      <c r="E57" s="290" t="s">
        <v>54</v>
      </c>
      <c r="F57" s="291"/>
      <c r="G57" s="292">
        <f>G56+G52+G48+G32+G11</f>
        <v>34015</v>
      </c>
      <c r="H57" s="293"/>
      <c r="I57" s="293">
        <f>I56+I52+I48+I32+I11</f>
        <v>17506</v>
      </c>
      <c r="J57" s="293"/>
      <c r="K57" s="293">
        <f>K56+K52+K48+K32+K11</f>
        <v>43174</v>
      </c>
      <c r="L57" s="279"/>
      <c r="M57" s="76" t="s">
        <v>55</v>
      </c>
      <c r="N57" s="292">
        <f>N56+N52+N48+N32+N11</f>
        <v>9159</v>
      </c>
      <c r="O57" s="280"/>
      <c r="P57" s="52"/>
    </row>
    <row r="58" spans="1:16" s="52" customFormat="1" ht="7.5" customHeight="1" thickBot="1">
      <c r="A58" s="43"/>
      <c r="B58" s="43"/>
      <c r="C58" s="43"/>
      <c r="D58" s="55"/>
      <c r="E58" s="287"/>
      <c r="F58" s="286"/>
      <c r="G58" s="288"/>
      <c r="H58" s="289"/>
      <c r="I58" s="289"/>
      <c r="J58" s="289"/>
      <c r="K58" s="289"/>
      <c r="L58" s="75"/>
      <c r="M58" s="76"/>
      <c r="N58" s="200"/>
      <c r="O58" s="195"/>
      <c r="P58" s="2"/>
    </row>
    <row r="59" spans="1:16" s="2" customFormat="1" ht="8.1" customHeight="1" thickTop="1">
      <c r="A59" s="7"/>
      <c r="B59" s="7"/>
      <c r="C59" s="5"/>
      <c r="D59" s="80"/>
      <c r="E59" s="282"/>
      <c r="F59" s="81"/>
      <c r="G59" s="283"/>
      <c r="H59" s="83"/>
      <c r="I59" s="83"/>
      <c r="J59" s="83"/>
      <c r="K59" s="83"/>
      <c r="L59" s="82"/>
      <c r="M59" s="84"/>
      <c r="N59" s="82"/>
      <c r="O59" s="6"/>
    </row>
    <row r="60" spans="1:16" s="2" customFormat="1" ht="8.1" customHeight="1" thickBot="1">
      <c r="A60" s="7"/>
      <c r="C60" s="85"/>
      <c r="D60" s="86"/>
      <c r="E60" s="87"/>
      <c r="F60" s="87"/>
      <c r="G60" s="284"/>
      <c r="H60" s="89"/>
      <c r="I60" s="89"/>
      <c r="J60" s="89"/>
      <c r="K60" s="89"/>
      <c r="L60" s="274"/>
      <c r="M60" s="90"/>
      <c r="N60" s="88"/>
      <c r="O60" s="6"/>
    </row>
    <row r="61" spans="1:16" s="2" customFormat="1" ht="15" customHeight="1" thickTop="1">
      <c r="A61" s="7"/>
      <c r="B61" s="7"/>
      <c r="C61" s="91"/>
      <c r="D61" s="92"/>
      <c r="E61" s="93"/>
      <c r="F61" s="94"/>
      <c r="G61" s="285"/>
      <c r="H61" s="95"/>
      <c r="I61" s="95"/>
      <c r="J61" s="95"/>
      <c r="K61" s="95"/>
      <c r="L61" s="96"/>
      <c r="M61" s="84"/>
      <c r="N61" s="159"/>
      <c r="O61" s="186"/>
      <c r="P61" s="52"/>
    </row>
    <row r="62" spans="1:16" s="52" customFormat="1" ht="15.9" customHeight="1">
      <c r="A62" s="43"/>
      <c r="B62" s="43"/>
      <c r="C62" s="43"/>
      <c r="D62" s="55"/>
      <c r="E62" s="221" t="s">
        <v>56</v>
      </c>
      <c r="F62" s="46"/>
      <c r="G62" s="275">
        <f>G57</f>
        <v>34015</v>
      </c>
      <c r="H62" s="276"/>
      <c r="I62" s="276">
        <f>I57</f>
        <v>17506</v>
      </c>
      <c r="J62" s="276"/>
      <c r="K62" s="276">
        <f>K57</f>
        <v>43174</v>
      </c>
      <c r="L62" s="75"/>
      <c r="M62" s="35" t="s">
        <v>8</v>
      </c>
      <c r="N62" s="294">
        <f>N57</f>
        <v>9159</v>
      </c>
      <c r="O62" s="192"/>
      <c r="P62" s="28"/>
    </row>
    <row r="63" spans="1:16" s="28" customFormat="1" ht="17.100000000000001" customHeight="1">
      <c r="A63" s="18"/>
      <c r="B63" s="18"/>
      <c r="C63" s="18"/>
      <c r="D63" s="30"/>
      <c r="E63" s="66" t="s">
        <v>57</v>
      </c>
      <c r="F63" s="67"/>
      <c r="G63" s="161"/>
      <c r="H63" s="42"/>
      <c r="I63" s="42"/>
      <c r="J63" s="42"/>
      <c r="K63" s="42"/>
      <c r="L63" s="60"/>
      <c r="M63" s="63"/>
      <c r="N63" s="161"/>
      <c r="O63" s="193"/>
      <c r="P63" s="52"/>
    </row>
    <row r="64" spans="1:16" s="52" customFormat="1" ht="17.100000000000001" customHeight="1">
      <c r="A64" s="43"/>
      <c r="B64" s="43"/>
      <c r="C64" s="43"/>
      <c r="D64" s="44">
        <v>4301</v>
      </c>
      <c r="E64" s="45" t="s">
        <v>58</v>
      </c>
      <c r="F64" s="46"/>
      <c r="G64" s="49">
        <v>3250</v>
      </c>
      <c r="H64" s="47"/>
      <c r="I64" s="48">
        <v>2012</v>
      </c>
      <c r="J64" s="47"/>
      <c r="K64" s="170">
        <v>3100</v>
      </c>
      <c r="L64" s="314" t="s">
        <v>147</v>
      </c>
      <c r="M64" s="203"/>
      <c r="N64" s="179">
        <f t="shared" ref="N64:N76" si="4">K64-G64</f>
        <v>-150</v>
      </c>
      <c r="O64" s="192"/>
    </row>
    <row r="65" spans="1:16" s="52" customFormat="1" ht="17.100000000000001" customHeight="1">
      <c r="A65" s="43"/>
      <c r="B65" s="43"/>
      <c r="C65" s="43"/>
      <c r="D65" s="44">
        <v>4302</v>
      </c>
      <c r="E65" s="45" t="s">
        <v>59</v>
      </c>
      <c r="F65" s="46"/>
      <c r="G65" s="49">
        <v>150</v>
      </c>
      <c r="H65" s="47"/>
      <c r="I65" s="48">
        <v>71</v>
      </c>
      <c r="J65" s="47"/>
      <c r="K65" s="170">
        <v>150</v>
      </c>
      <c r="L65" s="12"/>
      <c r="M65" s="172"/>
      <c r="N65" s="179">
        <f t="shared" si="4"/>
        <v>0</v>
      </c>
      <c r="O65" s="192"/>
    </row>
    <row r="66" spans="1:16" s="52" customFormat="1" ht="17.100000000000001" customHeight="1">
      <c r="A66" s="43"/>
      <c r="B66" s="43"/>
      <c r="C66" s="43"/>
      <c r="D66" s="44">
        <v>4303</v>
      </c>
      <c r="E66" s="45" t="s">
        <v>60</v>
      </c>
      <c r="F66" s="46"/>
      <c r="G66" s="49">
        <v>0</v>
      </c>
      <c r="H66" s="47"/>
      <c r="I66" s="48">
        <v>0</v>
      </c>
      <c r="J66" s="47"/>
      <c r="K66" s="170">
        <v>375</v>
      </c>
      <c r="L66" s="12"/>
      <c r="M66" s="65"/>
      <c r="N66" s="179">
        <f t="shared" si="4"/>
        <v>375</v>
      </c>
      <c r="O66" s="192"/>
    </row>
    <row r="67" spans="1:16" s="52" customFormat="1" ht="17.100000000000001" customHeight="1">
      <c r="A67" s="43"/>
      <c r="B67" s="43"/>
      <c r="C67" s="43"/>
      <c r="D67" s="44">
        <v>4304</v>
      </c>
      <c r="E67" s="45" t="s">
        <v>61</v>
      </c>
      <c r="F67" s="46"/>
      <c r="G67" s="49">
        <v>1500</v>
      </c>
      <c r="H67" s="47"/>
      <c r="I67" s="48">
        <v>750</v>
      </c>
      <c r="J67" s="47"/>
      <c r="K67" s="170">
        <v>1500</v>
      </c>
      <c r="L67" s="12"/>
      <c r="M67" s="147" t="s">
        <v>96</v>
      </c>
      <c r="N67" s="179">
        <f t="shared" si="4"/>
        <v>0</v>
      </c>
      <c r="O67" s="192"/>
    </row>
    <row r="68" spans="1:16" s="52" customFormat="1" ht="17.100000000000001" customHeight="1">
      <c r="A68" s="43"/>
      <c r="B68" s="43"/>
      <c r="C68" s="43"/>
      <c r="D68" s="44">
        <v>4305</v>
      </c>
      <c r="E68" s="45" t="s">
        <v>62</v>
      </c>
      <c r="F68" s="46"/>
      <c r="G68" s="54">
        <v>75</v>
      </c>
      <c r="H68" s="47"/>
      <c r="I68" s="47">
        <v>75</v>
      </c>
      <c r="J68" s="47"/>
      <c r="K68" s="171">
        <v>75</v>
      </c>
      <c r="L68" s="314" t="s">
        <v>147</v>
      </c>
      <c r="M68" s="65"/>
      <c r="N68" s="180">
        <f t="shared" si="4"/>
        <v>0</v>
      </c>
      <c r="O68" s="192"/>
    </row>
    <row r="69" spans="1:16" s="52" customFormat="1" ht="17.100000000000001" customHeight="1">
      <c r="A69" s="43"/>
      <c r="B69" s="43"/>
      <c r="C69" s="43"/>
      <c r="D69" s="44">
        <v>4307</v>
      </c>
      <c r="E69" s="45" t="s">
        <v>63</v>
      </c>
      <c r="F69" s="46"/>
      <c r="G69" s="49">
        <v>1000</v>
      </c>
      <c r="H69" s="47"/>
      <c r="I69" s="48">
        <v>7</v>
      </c>
      <c r="J69" s="47"/>
      <c r="K69" s="170">
        <v>5500</v>
      </c>
      <c r="L69" s="314" t="s">
        <v>148</v>
      </c>
      <c r="M69" s="307" t="s">
        <v>145</v>
      </c>
      <c r="N69" s="179">
        <f t="shared" si="4"/>
        <v>4500</v>
      </c>
      <c r="O69" s="192"/>
    </row>
    <row r="70" spans="1:16" s="52" customFormat="1" ht="17.100000000000001" customHeight="1">
      <c r="A70" s="43"/>
      <c r="B70" s="43"/>
      <c r="C70" s="43"/>
      <c r="D70" s="44">
        <v>4308</v>
      </c>
      <c r="E70" s="45" t="s">
        <v>64</v>
      </c>
      <c r="F70" s="46"/>
      <c r="G70" s="49">
        <v>500</v>
      </c>
      <c r="H70" s="47"/>
      <c r="I70" s="48">
        <v>413</v>
      </c>
      <c r="J70" s="47"/>
      <c r="K70" s="170">
        <v>1263</v>
      </c>
      <c r="L70" s="314" t="s">
        <v>148</v>
      </c>
      <c r="M70" s="307" t="s">
        <v>118</v>
      </c>
      <c r="N70" s="179">
        <f t="shared" si="4"/>
        <v>763</v>
      </c>
      <c r="O70" s="192"/>
    </row>
    <row r="71" spans="1:16" s="52" customFormat="1" ht="17.100000000000001" customHeight="1">
      <c r="A71" s="43"/>
      <c r="B71" s="43"/>
      <c r="C71" s="43"/>
      <c r="D71" s="44">
        <v>4309</v>
      </c>
      <c r="E71" s="45" t="s">
        <v>93</v>
      </c>
      <c r="F71" s="46"/>
      <c r="G71" s="49">
        <v>292</v>
      </c>
      <c r="H71" s="47"/>
      <c r="I71" s="48">
        <v>293</v>
      </c>
      <c r="J71" s="47"/>
      <c r="K71" s="170">
        <v>293</v>
      </c>
      <c r="L71" s="12"/>
      <c r="M71" s="307"/>
      <c r="N71" s="179">
        <f t="shared" si="4"/>
        <v>1</v>
      </c>
      <c r="O71" s="192"/>
    </row>
    <row r="72" spans="1:16" s="52" customFormat="1" ht="17.100000000000001" customHeight="1">
      <c r="A72" s="43"/>
      <c r="B72" s="43"/>
      <c r="C72" s="43"/>
      <c r="D72" s="44">
        <v>4312</v>
      </c>
      <c r="E72" s="45" t="s">
        <v>94</v>
      </c>
      <c r="F72" s="46"/>
      <c r="G72" s="49">
        <v>0</v>
      </c>
      <c r="H72" s="47"/>
      <c r="I72" s="48">
        <v>50</v>
      </c>
      <c r="J72" s="47"/>
      <c r="K72" s="170">
        <v>50</v>
      </c>
      <c r="L72" s="12"/>
      <c r="M72" s="312"/>
      <c r="N72" s="179">
        <f t="shared" si="4"/>
        <v>50</v>
      </c>
      <c r="O72" s="192"/>
    </row>
    <row r="73" spans="1:16" s="52" customFormat="1" ht="17.100000000000001" customHeight="1">
      <c r="A73" s="43"/>
      <c r="B73" s="43"/>
      <c r="C73" s="43"/>
      <c r="D73" s="44">
        <v>4313</v>
      </c>
      <c r="E73" s="45" t="s">
        <v>152</v>
      </c>
      <c r="F73" s="46"/>
      <c r="G73" s="49">
        <v>13850</v>
      </c>
      <c r="H73" s="47"/>
      <c r="I73" s="48">
        <v>1470</v>
      </c>
      <c r="J73" s="47"/>
      <c r="K73" s="170">
        <v>12970</v>
      </c>
      <c r="L73" s="314" t="s">
        <v>147</v>
      </c>
      <c r="M73" s="307" t="s">
        <v>146</v>
      </c>
      <c r="N73" s="179">
        <f t="shared" si="4"/>
        <v>-880</v>
      </c>
      <c r="O73" s="192"/>
    </row>
    <row r="74" spans="1:16" s="52" customFormat="1" ht="17.100000000000001" customHeight="1">
      <c r="A74" s="43"/>
      <c r="B74" s="43"/>
      <c r="C74" s="43"/>
      <c r="D74" s="44">
        <v>4314</v>
      </c>
      <c r="E74" s="45" t="s">
        <v>120</v>
      </c>
      <c r="F74" s="46"/>
      <c r="G74" s="49">
        <v>0</v>
      </c>
      <c r="H74" s="47"/>
      <c r="I74" s="48">
        <v>0</v>
      </c>
      <c r="J74" s="47"/>
      <c r="K74" s="170">
        <v>5000</v>
      </c>
      <c r="L74" s="178"/>
      <c r="M74" s="307" t="s">
        <v>127</v>
      </c>
      <c r="N74" s="183">
        <f t="shared" si="4"/>
        <v>5000</v>
      </c>
      <c r="O74" s="192"/>
    </row>
    <row r="75" spans="1:16" s="52" customFormat="1" ht="17.100000000000001" customHeight="1">
      <c r="A75" s="43"/>
      <c r="B75" s="43"/>
      <c r="C75" s="43"/>
      <c r="D75" s="44">
        <v>4315</v>
      </c>
      <c r="E75" s="45" t="s">
        <v>117</v>
      </c>
      <c r="F75" s="46"/>
      <c r="G75" s="49">
        <v>0</v>
      </c>
      <c r="H75" s="47"/>
      <c r="I75" s="48">
        <v>0</v>
      </c>
      <c r="J75" s="47"/>
      <c r="K75" s="170">
        <v>4650</v>
      </c>
      <c r="L75" s="12"/>
      <c r="M75" s="307" t="s">
        <v>128</v>
      </c>
      <c r="N75" s="180">
        <f t="shared" si="4"/>
        <v>4650</v>
      </c>
      <c r="O75" s="192"/>
    </row>
    <row r="76" spans="1:16" s="52" customFormat="1" ht="17.100000000000001" customHeight="1">
      <c r="A76" s="43"/>
      <c r="B76" s="43"/>
      <c r="C76" s="43"/>
      <c r="D76" s="44">
        <v>4310</v>
      </c>
      <c r="E76" s="45" t="s">
        <v>66</v>
      </c>
      <c r="F76" s="46"/>
      <c r="G76" s="49">
        <v>250</v>
      </c>
      <c r="H76" s="47"/>
      <c r="I76" s="48">
        <v>44</v>
      </c>
      <c r="J76" s="47"/>
      <c r="K76" s="170">
        <v>250</v>
      </c>
      <c r="L76" s="12"/>
      <c r="M76" s="65"/>
      <c r="N76" s="180">
        <f t="shared" si="4"/>
        <v>0</v>
      </c>
      <c r="O76" s="192"/>
    </row>
    <row r="77" spans="1:16" s="52" customFormat="1" ht="17.100000000000001" customHeight="1">
      <c r="A77" s="43"/>
      <c r="B77" s="43"/>
      <c r="C77" s="43"/>
      <c r="D77" s="97"/>
      <c r="E77" s="98"/>
      <c r="F77" s="46"/>
      <c r="G77" s="163">
        <f>SUM(G64:G76)</f>
        <v>20867</v>
      </c>
      <c r="H77" s="58"/>
      <c r="I77" s="59">
        <f>SUM(I64:I76)</f>
        <v>5185</v>
      </c>
      <c r="J77" s="47"/>
      <c r="K77" s="59">
        <f>SUM(K64:K76)</f>
        <v>35176</v>
      </c>
      <c r="L77" s="12"/>
      <c r="M77" s="61"/>
      <c r="N77" s="59">
        <f>SUM(N64:N76)</f>
        <v>14309</v>
      </c>
      <c r="O77" s="192"/>
    </row>
    <row r="78" spans="1:16" s="52" customFormat="1" ht="5.0999999999999996" customHeight="1">
      <c r="A78" s="43"/>
      <c r="B78" s="43"/>
      <c r="C78" s="43"/>
      <c r="D78" s="55"/>
      <c r="E78" s="99"/>
      <c r="F78" s="46"/>
      <c r="G78" s="160"/>
      <c r="H78" s="58"/>
      <c r="I78" s="58"/>
      <c r="J78" s="58"/>
      <c r="K78" s="58"/>
      <c r="L78" s="60"/>
      <c r="M78" s="61"/>
      <c r="N78" s="58"/>
      <c r="O78" s="192"/>
    </row>
    <row r="79" spans="1:16" s="52" customFormat="1" ht="17.100000000000001" customHeight="1">
      <c r="A79" s="43"/>
      <c r="B79" s="43"/>
      <c r="C79" s="43"/>
      <c r="D79" s="272">
        <v>4800</v>
      </c>
      <c r="E79" s="273" t="s">
        <v>88</v>
      </c>
      <c r="F79" s="46"/>
      <c r="G79" s="269">
        <v>0</v>
      </c>
      <c r="H79" s="47"/>
      <c r="I79" s="270">
        <v>96</v>
      </c>
      <c r="J79" s="47"/>
      <c r="K79" s="271">
        <v>250</v>
      </c>
      <c r="L79" s="12"/>
      <c r="M79" s="204"/>
      <c r="N79" s="179">
        <v>250</v>
      </c>
      <c r="O79" s="192"/>
      <c r="P79" s="2"/>
    </row>
    <row r="80" spans="1:16" s="2" customFormat="1" ht="5.0999999999999996" customHeight="1" thickBot="1">
      <c r="A80" s="7"/>
      <c r="B80" s="7"/>
      <c r="C80" s="7"/>
      <c r="D80" s="100"/>
      <c r="E80" s="15"/>
      <c r="F80" s="15"/>
      <c r="G80" s="12"/>
      <c r="H80" s="12"/>
      <c r="I80" s="12"/>
      <c r="J80" s="12"/>
      <c r="K80" s="12"/>
      <c r="L80" s="13"/>
      <c r="M80" s="63"/>
      <c r="N80" s="202"/>
      <c r="O80" s="188"/>
    </row>
    <row r="81" spans="1:17" s="2" customFormat="1" ht="17.100000000000001" customHeight="1" thickBot="1">
      <c r="A81" s="7"/>
      <c r="B81" s="7"/>
      <c r="C81" s="7"/>
      <c r="D81" s="100"/>
      <c r="E81" s="101" t="s">
        <v>68</v>
      </c>
      <c r="F81" s="78"/>
      <c r="G81" s="102">
        <f>SUM(G79+G77+G56+G52+G48+G32+G11)</f>
        <v>54882</v>
      </c>
      <c r="H81" s="60"/>
      <c r="I81" s="103">
        <f>SUM(I79+I77+I56+I52+I48+I32+I11)</f>
        <v>22787</v>
      </c>
      <c r="J81" s="12"/>
      <c r="K81" s="103">
        <f>SUM(K79+K77+K56+K52+K48+K32+K11)</f>
        <v>78600</v>
      </c>
      <c r="L81" s="314" t="s">
        <v>148</v>
      </c>
      <c r="M81" s="104"/>
      <c r="N81" s="103">
        <f>SUM(N79+N77+N56+N52+N48+N32+N11)</f>
        <v>23718</v>
      </c>
      <c r="O81" s="188"/>
      <c r="Q81" s="184">
        <f>K81-G81</f>
        <v>23718</v>
      </c>
    </row>
    <row r="82" spans="1:17" s="2" customFormat="1" ht="5.0999999999999996" customHeight="1" thickBot="1">
      <c r="A82" s="7"/>
      <c r="B82" s="7"/>
      <c r="C82" s="105"/>
      <c r="D82" s="86"/>
      <c r="E82" s="87"/>
      <c r="F82" s="87"/>
      <c r="G82" s="106"/>
      <c r="H82" s="106"/>
      <c r="I82" s="106"/>
      <c r="J82" s="106"/>
      <c r="K82" s="106"/>
      <c r="L82" s="75"/>
      <c r="M82" s="90"/>
      <c r="N82" s="222"/>
      <c r="O82" s="201"/>
    </row>
    <row r="83" spans="1:17" s="2" customFormat="1" ht="15" customHeight="1" thickTop="1" thickBot="1">
      <c r="C83" s="5"/>
      <c r="D83" s="81"/>
      <c r="E83" s="81"/>
      <c r="F83" s="81"/>
      <c r="G83" s="111"/>
      <c r="H83" s="111"/>
      <c r="I83" s="111"/>
      <c r="J83" s="111"/>
      <c r="K83" s="111"/>
      <c r="L83" s="133"/>
      <c r="M83" s="134"/>
      <c r="N83" s="187"/>
      <c r="O83" s="6"/>
    </row>
    <row r="84" spans="1:17" s="2" customFormat="1" ht="5.0999999999999996" customHeight="1" thickTop="1">
      <c r="C84" s="107"/>
      <c r="D84" s="108"/>
      <c r="E84" s="109"/>
      <c r="F84" s="81"/>
      <c r="G84" s="110"/>
      <c r="H84" s="111"/>
      <c r="I84" s="111"/>
      <c r="J84" s="111"/>
      <c r="K84" s="110"/>
      <c r="L84" s="111"/>
      <c r="M84" s="84"/>
      <c r="N84" s="205"/>
      <c r="O84" s="186"/>
      <c r="P84" s="28"/>
    </row>
    <row r="85" spans="1:17" s="28" customFormat="1" ht="17.100000000000001" customHeight="1">
      <c r="C85" s="18"/>
      <c r="D85" s="19"/>
      <c r="E85" s="20"/>
      <c r="F85" s="21"/>
      <c r="G85" s="25" t="s">
        <v>1</v>
      </c>
      <c r="H85" s="32"/>
      <c r="I85" s="218" t="s">
        <v>2</v>
      </c>
      <c r="J85" s="22"/>
      <c r="K85" s="167" t="s">
        <v>3</v>
      </c>
      <c r="L85" s="13"/>
      <c r="M85" s="209"/>
      <c r="N85" s="33"/>
      <c r="O85" s="193"/>
    </row>
    <row r="86" spans="1:17" s="28" customFormat="1" ht="17.100000000000001" customHeight="1">
      <c r="C86" s="18"/>
      <c r="D86" s="30" t="s">
        <v>4</v>
      </c>
      <c r="E86" s="31" t="s">
        <v>69</v>
      </c>
      <c r="F86" s="22"/>
      <c r="G86" s="34" t="s">
        <v>6</v>
      </c>
      <c r="H86" s="32"/>
      <c r="I86" s="219" t="s">
        <v>123</v>
      </c>
      <c r="J86" s="22"/>
      <c r="K86" s="168" t="s">
        <v>7</v>
      </c>
      <c r="L86" s="26"/>
      <c r="M86" s="210"/>
      <c r="N86" s="33" t="s">
        <v>124</v>
      </c>
      <c r="O86" s="193"/>
    </row>
    <row r="87" spans="1:17" s="28" customFormat="1" ht="17.100000000000001" customHeight="1">
      <c r="C87" s="18"/>
      <c r="D87" s="36"/>
      <c r="E87" s="37"/>
      <c r="F87" s="21"/>
      <c r="G87" s="39" t="s">
        <v>9</v>
      </c>
      <c r="H87" s="22"/>
      <c r="I87" s="220" t="s">
        <v>140</v>
      </c>
      <c r="J87" s="22"/>
      <c r="K87" s="169" t="s">
        <v>9</v>
      </c>
      <c r="L87" s="26"/>
      <c r="M87" s="209"/>
      <c r="N87" s="181"/>
      <c r="O87" s="193"/>
      <c r="P87" s="52"/>
    </row>
    <row r="88" spans="1:17" s="52" customFormat="1" ht="9.9" customHeight="1">
      <c r="C88" s="43"/>
      <c r="D88" s="55"/>
      <c r="E88" s="56"/>
      <c r="F88" s="46"/>
      <c r="G88" s="166"/>
      <c r="H88" s="47"/>
      <c r="I88" s="47"/>
      <c r="J88" s="47"/>
      <c r="K88" s="47"/>
      <c r="L88" s="26"/>
      <c r="M88" s="61"/>
      <c r="N88" s="207"/>
      <c r="O88" s="192"/>
    </row>
    <row r="89" spans="1:17" s="52" customFormat="1" ht="17.100000000000001" customHeight="1">
      <c r="C89" s="43"/>
      <c r="D89" s="112">
        <v>1076</v>
      </c>
      <c r="E89" s="45" t="s">
        <v>70</v>
      </c>
      <c r="F89" s="113"/>
      <c r="G89" s="49">
        <v>62000</v>
      </c>
      <c r="H89" s="47"/>
      <c r="I89" s="48">
        <v>62000</v>
      </c>
      <c r="J89" s="47"/>
      <c r="K89" s="170">
        <v>62000</v>
      </c>
      <c r="L89" s="12"/>
      <c r="M89" s="51"/>
      <c r="N89" s="179">
        <f t="shared" ref="N89:N95" si="5">K89-G89</f>
        <v>0</v>
      </c>
      <c r="O89" s="192"/>
    </row>
    <row r="90" spans="1:17" s="52" customFormat="1" ht="17.100000000000001" customHeight="1">
      <c r="C90" s="43"/>
      <c r="D90" s="55">
        <v>1000</v>
      </c>
      <c r="E90" s="45" t="s">
        <v>139</v>
      </c>
      <c r="F90" s="113"/>
      <c r="G90" s="49">
        <v>0</v>
      </c>
      <c r="H90" s="47"/>
      <c r="I90" s="48">
        <v>289</v>
      </c>
      <c r="J90" s="47"/>
      <c r="K90" s="170">
        <v>289</v>
      </c>
      <c r="L90" s="314" t="s">
        <v>148</v>
      </c>
      <c r="M90" s="51" t="s">
        <v>141</v>
      </c>
      <c r="N90" s="179">
        <f t="shared" si="5"/>
        <v>289</v>
      </c>
      <c r="O90" s="192"/>
    </row>
    <row r="91" spans="1:17" s="52" customFormat="1" ht="17.100000000000001" customHeight="1">
      <c r="C91" s="43"/>
      <c r="D91" s="114">
        <v>1078</v>
      </c>
      <c r="E91" s="45" t="s">
        <v>151</v>
      </c>
      <c r="F91" s="113"/>
      <c r="G91" s="49">
        <v>0</v>
      </c>
      <c r="H91" s="47"/>
      <c r="I91" s="48">
        <v>0</v>
      </c>
      <c r="J91" s="47"/>
      <c r="K91" s="170">
        <v>0</v>
      </c>
      <c r="L91" s="12"/>
      <c r="M91" s="65"/>
      <c r="N91" s="179">
        <f t="shared" si="5"/>
        <v>0</v>
      </c>
      <c r="O91" s="192"/>
    </row>
    <row r="92" spans="1:17" s="52" customFormat="1" ht="17.100000000000001" customHeight="1">
      <c r="C92" s="43"/>
      <c r="D92" s="114">
        <v>1080</v>
      </c>
      <c r="E92" s="45" t="s">
        <v>73</v>
      </c>
      <c r="F92" s="113"/>
      <c r="G92" s="49">
        <v>0</v>
      </c>
      <c r="H92" s="47"/>
      <c r="I92" s="48">
        <v>0</v>
      </c>
      <c r="J92" s="47"/>
      <c r="K92" s="170">
        <v>4474</v>
      </c>
      <c r="L92" s="12"/>
      <c r="M92" s="65" t="s">
        <v>107</v>
      </c>
      <c r="N92" s="179">
        <f t="shared" si="5"/>
        <v>4474</v>
      </c>
      <c r="O92" s="192"/>
    </row>
    <row r="93" spans="1:17" s="52" customFormat="1" ht="17.100000000000001" customHeight="1">
      <c r="C93" s="43"/>
      <c r="D93" s="114">
        <v>1081</v>
      </c>
      <c r="E93" s="115" t="s">
        <v>74</v>
      </c>
      <c r="F93" s="113"/>
      <c r="G93" s="49">
        <v>3850</v>
      </c>
      <c r="H93" s="47"/>
      <c r="I93" s="48">
        <v>0</v>
      </c>
      <c r="J93" s="47"/>
      <c r="K93" s="170">
        <v>3850</v>
      </c>
      <c r="L93" s="12"/>
      <c r="M93" s="65" t="s">
        <v>113</v>
      </c>
      <c r="N93" s="179">
        <f t="shared" si="5"/>
        <v>0</v>
      </c>
      <c r="O93" s="192"/>
    </row>
    <row r="94" spans="1:17" s="52" customFormat="1" ht="17.100000000000001" customHeight="1">
      <c r="C94" s="43"/>
      <c r="D94" s="44">
        <v>1092</v>
      </c>
      <c r="E94" s="45" t="s">
        <v>75</v>
      </c>
      <c r="F94" s="113"/>
      <c r="G94" s="49">
        <v>1000</v>
      </c>
      <c r="H94" s="47"/>
      <c r="I94" s="48">
        <v>0</v>
      </c>
      <c r="J94" s="47"/>
      <c r="K94" s="170">
        <v>2000</v>
      </c>
      <c r="L94" s="12"/>
      <c r="M94" s="65" t="s">
        <v>100</v>
      </c>
      <c r="N94" s="179">
        <f t="shared" si="5"/>
        <v>1000</v>
      </c>
      <c r="O94" s="192"/>
    </row>
    <row r="95" spans="1:17" s="52" customFormat="1" ht="17.100000000000001" customHeight="1" thickBot="1">
      <c r="C95" s="43"/>
      <c r="D95" s="44">
        <v>1093</v>
      </c>
      <c r="E95" s="45" t="s">
        <v>76</v>
      </c>
      <c r="F95" s="113"/>
      <c r="G95" s="49">
        <v>10</v>
      </c>
      <c r="H95" s="47"/>
      <c r="I95" s="48">
        <v>6</v>
      </c>
      <c r="J95" s="47"/>
      <c r="K95" s="170">
        <v>10</v>
      </c>
      <c r="L95" s="12"/>
      <c r="M95" s="65"/>
      <c r="N95" s="179">
        <f t="shared" si="5"/>
        <v>0</v>
      </c>
      <c r="O95" s="192"/>
    </row>
    <row r="96" spans="1:17" s="52" customFormat="1" ht="17.100000000000001" customHeight="1" thickTop="1" thickBot="1">
      <c r="C96" s="43"/>
      <c r="D96" s="116"/>
      <c r="E96" s="117" t="s">
        <v>77</v>
      </c>
      <c r="F96" s="79"/>
      <c r="G96" s="118">
        <f>SUM(G89:G95)</f>
        <v>66860</v>
      </c>
      <c r="H96" s="60"/>
      <c r="I96" s="119">
        <f>SUM(I89:I95)</f>
        <v>62295</v>
      </c>
      <c r="J96" s="12"/>
      <c r="K96" s="119">
        <f>SUM(K89:K95)</f>
        <v>72623</v>
      </c>
      <c r="L96" s="314" t="s">
        <v>148</v>
      </c>
      <c r="M96" s="61"/>
      <c r="N96" s="223">
        <f>SUM(N88:N95)</f>
        <v>5763</v>
      </c>
      <c r="O96" s="192"/>
    </row>
    <row r="97" spans="1:16" s="52" customFormat="1" ht="9.9" customHeight="1" thickTop="1" thickBot="1">
      <c r="C97" s="43"/>
      <c r="D97" s="77"/>
      <c r="E97" s="79"/>
      <c r="F97" s="79"/>
      <c r="G97" s="12"/>
      <c r="H97" s="12"/>
      <c r="I97" s="12"/>
      <c r="J97" s="12"/>
      <c r="K97" s="12"/>
      <c r="L97" s="12"/>
      <c r="M97" s="61"/>
      <c r="N97" s="197"/>
      <c r="O97" s="192"/>
    </row>
    <row r="98" spans="1:16" s="52" customFormat="1" ht="17.100000000000001" customHeight="1" thickTop="1" thickBot="1">
      <c r="C98" s="43"/>
      <c r="D98" s="77"/>
      <c r="E98" s="120" t="s">
        <v>78</v>
      </c>
      <c r="F98" s="79"/>
      <c r="G98" s="213">
        <f>G96-G81</f>
        <v>11978</v>
      </c>
      <c r="H98" s="122"/>
      <c r="I98" s="123">
        <f>I96-I81</f>
        <v>39508</v>
      </c>
      <c r="J98" s="12"/>
      <c r="K98" s="121">
        <f>K96-K81</f>
        <v>-5977</v>
      </c>
      <c r="L98" s="12"/>
      <c r="M98" s="60" t="s">
        <v>125</v>
      </c>
      <c r="N98" s="198">
        <f>N96-N81</f>
        <v>-17955</v>
      </c>
      <c r="O98" s="192"/>
      <c r="P98" s="124"/>
    </row>
    <row r="99" spans="1:16" s="124" customFormat="1" ht="17.100000000000001" customHeight="1" thickTop="1" thickBot="1">
      <c r="C99" s="125"/>
      <c r="D99" s="126"/>
      <c r="E99" s="127" t="s">
        <v>126</v>
      </c>
      <c r="F99" s="128"/>
      <c r="G99" s="129">
        <f>G98/G96</f>
        <v>0.17915046365539936</v>
      </c>
      <c r="H99" s="129"/>
      <c r="I99" s="129"/>
      <c r="J99" s="130"/>
      <c r="K99" s="129">
        <f>K98/K96</f>
        <v>-8.2301750134254989E-2</v>
      </c>
      <c r="L99" s="12"/>
      <c r="M99" s="131"/>
      <c r="N99" s="199"/>
      <c r="O99" s="206"/>
      <c r="P99" s="2"/>
    </row>
    <row r="100" spans="1:16" s="2" customFormat="1" ht="24" customHeight="1" thickTop="1" thickBot="1">
      <c r="C100" s="5"/>
      <c r="D100" s="81"/>
      <c r="E100" s="81"/>
      <c r="F100" s="81"/>
      <c r="G100" s="111"/>
      <c r="H100" s="111"/>
      <c r="I100" s="111"/>
      <c r="J100" s="111"/>
      <c r="K100" s="111"/>
      <c r="L100" s="134"/>
      <c r="M100" s="134"/>
      <c r="N100" s="187"/>
      <c r="O100" s="6"/>
    </row>
    <row r="101" spans="1:16" s="2" customFormat="1" ht="5.0999999999999996" customHeight="1" thickTop="1">
      <c r="A101" s="28"/>
      <c r="B101" s="28"/>
      <c r="C101" s="300"/>
      <c r="D101" s="245"/>
      <c r="E101" s="245"/>
      <c r="F101" s="245"/>
      <c r="G101" s="246"/>
      <c r="H101" s="246"/>
      <c r="I101" s="246"/>
      <c r="J101" s="246"/>
      <c r="K101" s="246"/>
      <c r="L101" s="247"/>
      <c r="M101" s="248"/>
      <c r="N101" s="224"/>
      <c r="O101" s="29"/>
      <c r="P101" s="28"/>
    </row>
    <row r="102" spans="1:16" s="28" customFormat="1" ht="17.100000000000001" customHeight="1">
      <c r="C102" s="301"/>
      <c r="D102" s="138" t="s">
        <v>133</v>
      </c>
      <c r="E102" s="135"/>
      <c r="F102" s="136"/>
      <c r="G102" s="295" t="s">
        <v>134</v>
      </c>
      <c r="H102" s="137"/>
      <c r="I102" s="23" t="s">
        <v>7</v>
      </c>
      <c r="J102" s="232"/>
      <c r="K102" s="167" t="s">
        <v>7</v>
      </c>
      <c r="L102" s="233"/>
      <c r="M102" s="249" t="s">
        <v>135</v>
      </c>
      <c r="N102" s="225"/>
      <c r="O102" s="29"/>
    </row>
    <row r="103" spans="1:16" s="28" customFormat="1" ht="17.100000000000001" customHeight="1">
      <c r="C103" s="301"/>
      <c r="D103" s="139" t="s">
        <v>80</v>
      </c>
      <c r="E103" s="234" t="s">
        <v>79</v>
      </c>
      <c r="F103" s="22"/>
      <c r="G103" s="296" t="s">
        <v>80</v>
      </c>
      <c r="H103" s="22"/>
      <c r="I103" s="32" t="s">
        <v>81</v>
      </c>
      <c r="J103" s="232"/>
      <c r="K103" s="168" t="s">
        <v>80</v>
      </c>
      <c r="L103" s="235"/>
      <c r="M103" s="250" t="s">
        <v>136</v>
      </c>
      <c r="N103" s="225"/>
      <c r="O103" s="29"/>
    </row>
    <row r="104" spans="1:16" s="28" customFormat="1" ht="17.100000000000001" customHeight="1">
      <c r="C104" s="301"/>
      <c r="D104" s="140" t="s">
        <v>129</v>
      </c>
      <c r="E104" s="37"/>
      <c r="F104" s="21"/>
      <c r="G104" s="297" t="s">
        <v>130</v>
      </c>
      <c r="H104" s="22"/>
      <c r="I104" s="38" t="s">
        <v>9</v>
      </c>
      <c r="J104" s="232"/>
      <c r="K104" s="298" t="s">
        <v>114</v>
      </c>
      <c r="L104" s="235"/>
      <c r="M104" s="251"/>
      <c r="N104" s="225"/>
      <c r="O104" s="29"/>
      <c r="P104" s="52"/>
    </row>
    <row r="105" spans="1:16" s="52" customFormat="1" ht="9.9" customHeight="1">
      <c r="C105" s="302"/>
      <c r="D105" s="237"/>
      <c r="E105" s="236"/>
      <c r="F105" s="236"/>
      <c r="G105" s="227"/>
      <c r="H105" s="237"/>
      <c r="I105" s="237"/>
      <c r="J105" s="237"/>
      <c r="K105" s="237"/>
      <c r="L105" s="235"/>
      <c r="M105" s="259"/>
      <c r="N105" s="267"/>
      <c r="O105" s="268"/>
      <c r="P105" s="141"/>
    </row>
    <row r="106" spans="1:16" s="141" customFormat="1" ht="5.0999999999999996" customHeight="1">
      <c r="C106" s="303"/>
      <c r="D106" s="143"/>
      <c r="E106" s="142"/>
      <c r="F106" s="46"/>
      <c r="G106" s="143"/>
      <c r="H106" s="144"/>
      <c r="I106" s="143"/>
      <c r="J106" s="239"/>
      <c r="K106" s="143"/>
      <c r="L106" s="237"/>
      <c r="M106" s="252"/>
      <c r="N106" s="226"/>
      <c r="O106" s="53"/>
    </row>
    <row r="107" spans="1:16" s="141" customFormat="1" ht="17.100000000000001" customHeight="1">
      <c r="C107" s="303"/>
      <c r="D107" s="145">
        <v>4772</v>
      </c>
      <c r="E107" s="45" t="s">
        <v>82</v>
      </c>
      <c r="F107" s="46"/>
      <c r="G107" s="145">
        <v>4772</v>
      </c>
      <c r="H107" s="144"/>
      <c r="I107" s="145">
        <f>K107-G107</f>
        <v>0</v>
      </c>
      <c r="J107" s="239"/>
      <c r="K107" s="145">
        <f>D109</f>
        <v>4772</v>
      </c>
      <c r="L107" s="240"/>
      <c r="M107" s="253"/>
      <c r="N107" s="227"/>
      <c r="O107" s="53"/>
    </row>
    <row r="108" spans="1:16" s="141" customFormat="1" ht="17.100000000000001" customHeight="1">
      <c r="C108" s="303"/>
      <c r="D108" s="145"/>
      <c r="E108" s="146" t="s">
        <v>83</v>
      </c>
      <c r="F108" s="239"/>
      <c r="G108" s="145">
        <f>G120-G118-G107</f>
        <v>15738</v>
      </c>
      <c r="H108" s="240"/>
      <c r="I108" s="145">
        <f>K108-G108</f>
        <v>-17205</v>
      </c>
      <c r="J108" s="239"/>
      <c r="K108" s="215">
        <f>D120+K98-SUM(K111:K116)-K107</f>
        <v>-1467</v>
      </c>
      <c r="L108" s="240"/>
      <c r="M108" s="254"/>
      <c r="N108" s="227"/>
      <c r="O108" s="53"/>
    </row>
    <row r="109" spans="1:16" s="141" customFormat="1" ht="17.100000000000001" customHeight="1">
      <c r="C109" s="303"/>
      <c r="D109" s="217">
        <v>4772</v>
      </c>
      <c r="E109" s="148" t="s">
        <v>84</v>
      </c>
      <c r="F109" s="239"/>
      <c r="G109" s="217">
        <f>SUM(G107:G108)</f>
        <v>20510</v>
      </c>
      <c r="H109" s="241"/>
      <c r="I109" s="149">
        <f>SUM(I107:I108)</f>
        <v>-17205</v>
      </c>
      <c r="J109" s="239"/>
      <c r="K109" s="216">
        <f>SUM(K107:K108)</f>
        <v>3305</v>
      </c>
      <c r="L109" s="239"/>
      <c r="M109" s="255"/>
      <c r="N109" s="228"/>
      <c r="O109" s="53"/>
    </row>
    <row r="110" spans="1:16" s="141" customFormat="1" ht="9.9" customHeight="1">
      <c r="C110" s="303"/>
      <c r="D110" s="145"/>
      <c r="E110" s="45"/>
      <c r="F110" s="46"/>
      <c r="G110" s="145"/>
      <c r="H110" s="144"/>
      <c r="I110" s="145"/>
      <c r="J110" s="239"/>
      <c r="K110" s="154"/>
      <c r="L110" s="239"/>
      <c r="M110" s="256"/>
      <c r="N110" s="227"/>
      <c r="O110" s="53"/>
    </row>
    <row r="111" spans="1:16" s="141" customFormat="1" ht="17.100000000000001" customHeight="1">
      <c r="C111" s="303"/>
      <c r="D111" s="145">
        <v>0</v>
      </c>
      <c r="E111" s="45" t="s">
        <v>85</v>
      </c>
      <c r="F111" s="46"/>
      <c r="G111" s="145">
        <v>500</v>
      </c>
      <c r="H111" s="144"/>
      <c r="I111" s="145">
        <f>K111-G111</f>
        <v>0</v>
      </c>
      <c r="J111" s="239"/>
      <c r="K111" s="145">
        <v>500</v>
      </c>
      <c r="L111" s="240"/>
      <c r="M111" s="257"/>
      <c r="N111" s="227"/>
      <c r="O111" s="53"/>
    </row>
    <row r="112" spans="1:16" s="141" customFormat="1" ht="17.100000000000001" customHeight="1">
      <c r="C112" s="303"/>
      <c r="D112" s="145">
        <v>4000</v>
      </c>
      <c r="E112" s="45" t="s">
        <v>86</v>
      </c>
      <c r="F112" s="46"/>
      <c r="G112" s="145">
        <v>4000</v>
      </c>
      <c r="H112" s="144"/>
      <c r="I112" s="145">
        <f>K112-G112</f>
        <v>0</v>
      </c>
      <c r="J112" s="239"/>
      <c r="K112" s="145">
        <v>4000</v>
      </c>
      <c r="L112" s="240"/>
      <c r="M112" s="258"/>
      <c r="N112" s="227"/>
      <c r="O112" s="53"/>
    </row>
    <row r="113" spans="1:17" s="141" customFormat="1" ht="17.100000000000001" customHeight="1">
      <c r="C113" s="303"/>
      <c r="D113" s="145">
        <v>5000</v>
      </c>
      <c r="E113" s="45" t="s">
        <v>87</v>
      </c>
      <c r="F113" s="46"/>
      <c r="G113" s="145">
        <v>5000</v>
      </c>
      <c r="H113" s="144"/>
      <c r="I113" s="145">
        <f>K113-G113</f>
        <v>0</v>
      </c>
      <c r="J113" s="239"/>
      <c r="K113" s="145">
        <v>5000</v>
      </c>
      <c r="L113" s="240"/>
      <c r="M113" s="258"/>
      <c r="N113" s="227"/>
      <c r="O113" s="53"/>
    </row>
    <row r="114" spans="1:17" s="141" customFormat="1" ht="17.100000000000001" customHeight="1">
      <c r="C114" s="303"/>
      <c r="D114" s="145">
        <v>500</v>
      </c>
      <c r="E114" s="45" t="s">
        <v>88</v>
      </c>
      <c r="F114" s="46"/>
      <c r="G114" s="145">
        <v>500</v>
      </c>
      <c r="H114" s="144"/>
      <c r="I114" s="145">
        <f>K114-G114</f>
        <v>-250</v>
      </c>
      <c r="J114" s="239"/>
      <c r="K114" s="145">
        <v>250</v>
      </c>
      <c r="L114" s="240"/>
      <c r="M114" s="258" t="s">
        <v>67</v>
      </c>
      <c r="N114" s="227"/>
      <c r="O114" s="53"/>
      <c r="P114" s="52"/>
    </row>
    <row r="115" spans="1:17" s="52" customFormat="1" ht="17.100000000000001" customHeight="1">
      <c r="C115" s="302"/>
      <c r="D115" s="145">
        <v>5000</v>
      </c>
      <c r="E115" s="115" t="s">
        <v>95</v>
      </c>
      <c r="F115" s="113"/>
      <c r="G115" s="145">
        <v>0</v>
      </c>
      <c r="H115" s="47"/>
      <c r="I115" s="48">
        <v>0</v>
      </c>
      <c r="J115" s="47"/>
      <c r="K115" s="48">
        <v>0</v>
      </c>
      <c r="L115" s="237"/>
      <c r="M115" s="258"/>
      <c r="N115" s="227"/>
      <c r="O115" s="53"/>
      <c r="P115" s="141"/>
    </row>
    <row r="116" spans="1:17" s="141" customFormat="1" ht="17.100000000000001" customHeight="1">
      <c r="C116" s="303"/>
      <c r="D116" s="145">
        <v>4260</v>
      </c>
      <c r="E116" s="115" t="s">
        <v>73</v>
      </c>
      <c r="F116" s="46"/>
      <c r="G116" s="145">
        <v>5000</v>
      </c>
      <c r="H116" s="144"/>
      <c r="I116" s="145">
        <f>K116-G116</f>
        <v>-500</v>
      </c>
      <c r="J116" s="239"/>
      <c r="K116" s="145">
        <v>4500</v>
      </c>
      <c r="L116" s="241" t="s">
        <v>28</v>
      </c>
      <c r="M116" s="258" t="s">
        <v>115</v>
      </c>
      <c r="N116" s="227"/>
      <c r="O116" s="53"/>
    </row>
    <row r="117" spans="1:17" s="141" customFormat="1" ht="9.9" customHeight="1">
      <c r="C117" s="303"/>
      <c r="D117" s="144"/>
      <c r="E117" s="150"/>
      <c r="F117" s="46"/>
      <c r="G117" s="144"/>
      <c r="H117" s="240"/>
      <c r="I117" s="144"/>
      <c r="J117" s="239"/>
      <c r="K117" s="144"/>
      <c r="L117" s="240"/>
      <c r="M117" s="259"/>
      <c r="N117" s="227"/>
      <c r="O117" s="53"/>
    </row>
    <row r="118" spans="1:17" s="141" customFormat="1" ht="17.100000000000001" customHeight="1">
      <c r="C118" s="303"/>
      <c r="D118" s="217">
        <v>18760</v>
      </c>
      <c r="E118" s="151" t="s">
        <v>89</v>
      </c>
      <c r="F118" s="46"/>
      <c r="G118" s="217">
        <f>SUM(G111:G116)</f>
        <v>15000</v>
      </c>
      <c r="H118" s="242"/>
      <c r="I118" s="149">
        <f>SUM(I111:I116)</f>
        <v>-750</v>
      </c>
      <c r="J118" s="239"/>
      <c r="K118" s="216">
        <f>SUM(K111:K116)</f>
        <v>14250</v>
      </c>
      <c r="L118" s="240"/>
      <c r="M118" s="260"/>
      <c r="N118" s="227"/>
      <c r="O118" s="53"/>
      <c r="P118"/>
    </row>
    <row r="119" spans="1:17" customFormat="1" ht="9.9" customHeight="1" thickBot="1">
      <c r="A119" s="152"/>
      <c r="B119" s="152"/>
      <c r="C119" s="304"/>
      <c r="D119" s="144"/>
      <c r="E119" s="153"/>
      <c r="F119" s="62"/>
      <c r="G119" s="144"/>
      <c r="H119" s="144"/>
      <c r="I119" s="144"/>
      <c r="J119" s="239"/>
      <c r="K119" s="154"/>
      <c r="L119" s="240"/>
      <c r="M119" s="261"/>
      <c r="N119" s="229"/>
      <c r="O119" s="29"/>
      <c r="P119" s="156"/>
    </row>
    <row r="120" spans="1:17" customFormat="1" ht="17.100000000000001" customHeight="1" thickTop="1" thickBot="1">
      <c r="A120" s="152"/>
      <c r="B120" s="152"/>
      <c r="C120" s="304"/>
      <c r="D120" s="329">
        <v>23532</v>
      </c>
      <c r="E120" s="155"/>
      <c r="F120" s="243"/>
      <c r="G120" s="214">
        <v>35510</v>
      </c>
      <c r="H120" s="242"/>
      <c r="I120" s="212">
        <f>K120-G120</f>
        <v>-17955</v>
      </c>
      <c r="J120" s="238"/>
      <c r="K120" s="121">
        <f>D120+K98</f>
        <v>17555</v>
      </c>
      <c r="L120" s="314" t="s">
        <v>147</v>
      </c>
      <c r="M120" s="262" t="s">
        <v>131</v>
      </c>
      <c r="N120" s="229"/>
      <c r="O120" s="29"/>
      <c r="P120" s="124"/>
    </row>
    <row r="121" spans="1:17" s="124" customFormat="1" ht="15" customHeight="1" thickTop="1" thickBot="1">
      <c r="C121" s="305"/>
      <c r="D121" s="263"/>
      <c r="E121" s="264"/>
      <c r="F121" s="264"/>
      <c r="G121" s="299" t="s">
        <v>132</v>
      </c>
      <c r="H121" s="299"/>
      <c r="I121" s="299"/>
      <c r="J121" s="299"/>
      <c r="K121" s="306">
        <f>K98</f>
        <v>-5977</v>
      </c>
      <c r="L121" s="265"/>
      <c r="M121" s="266" t="s">
        <v>90</v>
      </c>
      <c r="N121" s="230"/>
      <c r="O121" s="132"/>
      <c r="P121" s="2"/>
    </row>
    <row r="122" spans="1:17" s="2" customFormat="1" ht="6" customHeight="1" thickTop="1">
      <c r="A122" s="157"/>
      <c r="B122" s="157"/>
      <c r="C122" s="157"/>
      <c r="D122" s="28"/>
      <c r="E122" s="1"/>
      <c r="F122" s="28"/>
      <c r="G122" s="28"/>
      <c r="H122" s="28"/>
      <c r="I122" s="28"/>
      <c r="J122" s="28"/>
      <c r="K122" s="28"/>
      <c r="L122" s="231"/>
      <c r="M122" s="28"/>
      <c r="N122" s="319"/>
      <c r="O122" s="29"/>
    </row>
    <row r="123" spans="1:17" s="2" customFormat="1" ht="15" customHeight="1">
      <c r="A123" s="1"/>
      <c r="B123" s="320"/>
      <c r="C123" s="320"/>
      <c r="D123" s="315"/>
      <c r="E123" s="321"/>
      <c r="F123" s="315"/>
      <c r="G123" s="316"/>
      <c r="H123" s="317"/>
      <c r="I123" s="325" t="s">
        <v>150</v>
      </c>
      <c r="J123" s="321"/>
      <c r="K123" s="326">
        <f>'Budget-Forecast Comparison Q1'!K120</f>
        <v>18895</v>
      </c>
      <c r="L123" s="321"/>
      <c r="M123" s="315"/>
      <c r="N123" s="318"/>
      <c r="O123" s="322"/>
      <c r="P123" s="318"/>
      <c r="Q123" s="318"/>
    </row>
    <row r="124" spans="1:17" s="2" customFormat="1" ht="6" customHeight="1">
      <c r="A124" s="1"/>
      <c r="B124" s="320"/>
      <c r="C124" s="320"/>
      <c r="D124" s="315"/>
      <c r="E124" s="315"/>
      <c r="F124" s="315"/>
      <c r="G124" s="315"/>
      <c r="H124" s="315"/>
      <c r="I124" s="327" t="s">
        <v>149</v>
      </c>
      <c r="J124" s="321"/>
      <c r="K124" s="244"/>
      <c r="L124" s="315"/>
      <c r="M124" s="315" t="s">
        <v>102</v>
      </c>
      <c r="N124" s="323"/>
      <c r="O124" s="322"/>
      <c r="P124" s="318"/>
      <c r="Q124" s="318"/>
    </row>
    <row r="125" spans="1:17" s="2" customFormat="1" ht="15" customHeight="1">
      <c r="A125" s="1"/>
      <c r="B125" s="320"/>
      <c r="C125" s="320"/>
      <c r="D125" s="315"/>
      <c r="E125" s="315"/>
      <c r="F125" s="315"/>
      <c r="G125" s="315"/>
      <c r="H125" s="315"/>
      <c r="I125" s="325" t="s">
        <v>149</v>
      </c>
      <c r="J125" s="321"/>
      <c r="K125" s="326">
        <f>K120-K123</f>
        <v>-1340</v>
      </c>
      <c r="L125" s="315"/>
      <c r="M125" s="315"/>
      <c r="N125" s="323"/>
      <c r="O125" s="322"/>
      <c r="P125" s="318"/>
      <c r="Q125" s="318"/>
    </row>
    <row r="126" spans="1:17" ht="20.100000000000001" customHeight="1">
      <c r="B126" s="320"/>
      <c r="C126" s="320"/>
      <c r="D126" s="318"/>
      <c r="E126" s="318"/>
      <c r="F126" s="318"/>
      <c r="G126" s="318"/>
      <c r="H126" s="318"/>
      <c r="I126" s="318"/>
      <c r="J126" s="318"/>
      <c r="K126" s="240"/>
      <c r="L126" s="318"/>
      <c r="M126" s="318"/>
      <c r="N126" s="318"/>
      <c r="O126" s="322"/>
      <c r="P126" s="318"/>
      <c r="Q126" s="318"/>
    </row>
    <row r="127" spans="1:17" ht="20.100000000000001" customHeight="1">
      <c r="B127" s="320"/>
      <c r="C127" s="320"/>
      <c r="D127" s="318"/>
      <c r="E127" s="318"/>
      <c r="F127" s="318"/>
      <c r="G127" s="318"/>
      <c r="H127" s="318"/>
      <c r="I127" s="318"/>
      <c r="J127" s="318"/>
      <c r="K127" s="318"/>
      <c r="L127" s="318"/>
      <c r="M127" s="318"/>
      <c r="N127" s="318"/>
      <c r="O127" s="322"/>
      <c r="P127" s="318"/>
      <c r="Q127" s="318"/>
    </row>
    <row r="128" spans="1:17" ht="20.100000000000001" customHeight="1">
      <c r="B128" s="320"/>
      <c r="C128" s="320"/>
      <c r="D128" s="318"/>
      <c r="E128" s="318"/>
      <c r="F128" s="318"/>
      <c r="G128" s="318"/>
      <c r="H128" s="318"/>
      <c r="I128" s="318"/>
      <c r="J128" s="318"/>
      <c r="K128" s="318"/>
      <c r="L128" s="318"/>
      <c r="M128" s="318"/>
      <c r="N128" s="318"/>
      <c r="O128" s="322"/>
      <c r="P128" s="318"/>
      <c r="Q128" s="318"/>
    </row>
    <row r="129" spans="1:17" s="2" customFormat="1" ht="20.100000000000001" customHeight="1">
      <c r="A129" s="1"/>
      <c r="B129" s="320"/>
      <c r="C129" s="320"/>
      <c r="D129" s="318"/>
      <c r="E129" s="318"/>
      <c r="F129" s="318"/>
      <c r="G129" s="318"/>
      <c r="H129" s="318"/>
      <c r="I129" s="318"/>
      <c r="J129" s="318"/>
      <c r="K129" s="318"/>
      <c r="L129" s="318"/>
      <c r="M129" s="324"/>
      <c r="N129" s="318"/>
      <c r="O129" s="322"/>
      <c r="P129" s="318"/>
      <c r="Q129" s="318"/>
    </row>
    <row r="130" spans="1:17" ht="20.100000000000001" customHeight="1">
      <c r="B130" s="320"/>
      <c r="C130" s="320"/>
      <c r="D130" s="318"/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  <c r="O130" s="322"/>
      <c r="P130" s="318"/>
      <c r="Q130" s="318"/>
    </row>
    <row r="131" spans="1:17" ht="20.100000000000001" customHeight="1">
      <c r="B131" s="320"/>
      <c r="C131" s="320"/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  <c r="N131" s="318"/>
      <c r="O131" s="322"/>
      <c r="P131" s="318"/>
      <c r="Q131" s="318"/>
    </row>
    <row r="132" spans="1:17" ht="20.100000000000001" customHeight="1">
      <c r="F132" s="318"/>
      <c r="G132" s="318"/>
      <c r="H132" s="318"/>
      <c r="I132" s="318"/>
      <c r="J132" s="318"/>
    </row>
    <row r="133" spans="1:17" ht="20.100000000000001" customHeight="1">
      <c r="F133" s="318"/>
      <c r="G133" s="318"/>
      <c r="H133" s="318"/>
      <c r="I133" s="318"/>
      <c r="J133" s="318"/>
    </row>
    <row r="134" spans="1:17" ht="20.100000000000001" customHeight="1">
      <c r="F134" s="318"/>
      <c r="G134" s="318"/>
      <c r="H134" s="318"/>
      <c r="I134" s="318"/>
      <c r="J134" s="318"/>
    </row>
  </sheetData>
  <pageMargins left="0.25" right="0" top="0.25" bottom="0.25" header="0.3" footer="0.3"/>
  <pageSetup paperSize="9" scale="59" fitToHeight="2" orientation="landscape" useFirstPageNumber="1" horizontalDpi="4294967293" verticalDpi="0" r:id="rId1"/>
  <headerFooter alignWithMargins="0"/>
  <rowBreaks count="1" manualBreakCount="1">
    <brk id="59" min="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086F6-907D-4E6B-BD3F-BA3D338DECD2}">
  <dimension ref="A1:HX136"/>
  <sheetViews>
    <sheetView topLeftCell="C96" zoomScale="80" zoomScaleNormal="80" zoomScaleSheetLayoutView="90" workbookViewId="0">
      <selection activeCell="E130" sqref="E130"/>
    </sheetView>
  </sheetViews>
  <sheetFormatPr defaultColWidth="11" defaultRowHeight="20.100000000000001" customHeight="1"/>
  <cols>
    <col min="1" max="1" width="11.59765625" style="1" hidden="1" customWidth="1"/>
    <col min="2" max="2" width="2.8984375" style="1" customWidth="1"/>
    <col min="3" max="3" width="1.69921875" style="1" customWidth="1"/>
    <col min="4" max="4" width="13.19921875" style="2" customWidth="1"/>
    <col min="5" max="5" width="47.5" style="2" customWidth="1"/>
    <col min="6" max="6" width="1.19921875" style="2" customWidth="1"/>
    <col min="7" max="7" width="15.3984375" style="2" customWidth="1"/>
    <col min="8" max="8" width="1.5" style="2" customWidth="1"/>
    <col min="9" max="9" width="14.8984375" style="2" bestFit="1" customWidth="1"/>
    <col min="10" max="10" width="1.59765625" style="2" customWidth="1"/>
    <col min="11" max="11" width="18.5" style="2" customWidth="1"/>
    <col min="12" max="12" width="2.5" style="2" customWidth="1"/>
    <col min="13" max="13" width="57.8984375" style="2" customWidth="1"/>
    <col min="14" max="14" width="14.19921875" style="2" customWidth="1"/>
    <col min="15" max="15" width="1.5" customWidth="1"/>
    <col min="16" max="232" width="10.19921875" style="2" customWidth="1"/>
    <col min="233" max="16384" width="11" style="1"/>
  </cols>
  <sheetData>
    <row r="1" spans="1:33" ht="20.100000000000001" customHeight="1" thickBot="1"/>
    <row r="2" spans="1:33" ht="5.0999999999999996" customHeight="1" thickTop="1" thickBo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86"/>
    </row>
    <row r="3" spans="1:33" s="2" customFormat="1" ht="20.100000000000001" customHeight="1" thickBot="1">
      <c r="A3" s="7"/>
      <c r="B3" s="7"/>
      <c r="C3" s="7"/>
      <c r="D3" s="8" t="s">
        <v>0</v>
      </c>
      <c r="E3" s="9"/>
      <c r="F3" s="10"/>
      <c r="G3" s="11"/>
      <c r="H3" s="12"/>
      <c r="I3" s="12"/>
      <c r="J3" s="13"/>
      <c r="K3" s="13"/>
      <c r="L3" s="13"/>
      <c r="M3" s="330" t="s">
        <v>153</v>
      </c>
      <c r="N3" s="187"/>
      <c r="O3" s="188"/>
    </row>
    <row r="4" spans="1:33" s="2" customFormat="1" ht="22.5" customHeight="1" thickTop="1">
      <c r="A4" s="7"/>
      <c r="B4" s="7"/>
      <c r="C4" s="7"/>
      <c r="D4" s="15"/>
      <c r="E4" s="16" t="s">
        <v>91</v>
      </c>
      <c r="F4" s="17"/>
      <c r="G4" s="13"/>
      <c r="H4" s="13"/>
      <c r="I4" s="13"/>
      <c r="J4" s="13"/>
      <c r="K4" s="13"/>
      <c r="L4" s="13"/>
      <c r="M4" s="331" t="s">
        <v>154</v>
      </c>
      <c r="N4" s="196"/>
      <c r="O4" s="189"/>
      <c r="P4" s="174" t="s">
        <v>109</v>
      </c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28" customFormat="1" ht="15.9" customHeight="1">
      <c r="A5" s="18"/>
      <c r="B5" s="18"/>
      <c r="C5" s="18"/>
      <c r="D5" s="19"/>
      <c r="E5" s="20"/>
      <c r="F5" s="21"/>
      <c r="G5" s="25" t="s">
        <v>1</v>
      </c>
      <c r="H5" s="22"/>
      <c r="I5" s="218" t="s">
        <v>2</v>
      </c>
      <c r="J5" s="22"/>
      <c r="K5" s="167" t="s">
        <v>3</v>
      </c>
      <c r="L5" s="328"/>
      <c r="M5" s="27"/>
      <c r="N5" s="24"/>
      <c r="O5" s="190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</row>
    <row r="6" spans="1:33" s="28" customFormat="1" ht="15.9" customHeight="1">
      <c r="A6" s="18"/>
      <c r="B6" s="18"/>
      <c r="C6" s="18"/>
      <c r="D6" s="30" t="s">
        <v>4</v>
      </c>
      <c r="E6" s="31" t="s">
        <v>5</v>
      </c>
      <c r="F6" s="22"/>
      <c r="G6" s="34" t="s">
        <v>6</v>
      </c>
      <c r="H6" s="22"/>
      <c r="I6" s="219" t="s">
        <v>123</v>
      </c>
      <c r="J6" s="22"/>
      <c r="K6" s="168" t="s">
        <v>7</v>
      </c>
      <c r="L6" s="314"/>
      <c r="M6" s="35" t="s">
        <v>8</v>
      </c>
      <c r="N6" s="33" t="s">
        <v>124</v>
      </c>
      <c r="O6" s="190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</row>
    <row r="7" spans="1:33" s="28" customFormat="1" ht="15.9" customHeight="1">
      <c r="A7" s="18"/>
      <c r="B7" s="18"/>
      <c r="C7" s="18"/>
      <c r="D7" s="36"/>
      <c r="E7" s="37"/>
      <c r="F7" s="21"/>
      <c r="G7" s="39" t="s">
        <v>9</v>
      </c>
      <c r="H7" s="22"/>
      <c r="I7" s="220" t="s">
        <v>155</v>
      </c>
      <c r="J7" s="22"/>
      <c r="K7" s="169" t="s">
        <v>9</v>
      </c>
      <c r="L7" s="314"/>
      <c r="M7" s="27"/>
      <c r="N7" s="33"/>
      <c r="O7" s="190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</row>
    <row r="8" spans="1:33" s="28" customFormat="1" ht="17.100000000000001" customHeight="1">
      <c r="A8" s="18"/>
      <c r="B8" s="18"/>
      <c r="C8" s="18"/>
      <c r="D8" s="30"/>
      <c r="E8" s="40" t="s">
        <v>10</v>
      </c>
      <c r="F8" s="41"/>
      <c r="G8" s="161"/>
      <c r="H8" s="42"/>
      <c r="I8" s="42"/>
      <c r="J8" s="42"/>
      <c r="K8" s="42"/>
      <c r="L8" s="27"/>
      <c r="M8" s="27"/>
      <c r="N8" s="208"/>
      <c r="O8" s="190"/>
      <c r="P8" s="176" t="s">
        <v>110</v>
      </c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</row>
    <row r="9" spans="1:33" s="52" customFormat="1" ht="17.100000000000001" customHeight="1">
      <c r="A9" s="43"/>
      <c r="B9" s="43"/>
      <c r="C9" s="43"/>
      <c r="D9" s="44">
        <v>4101</v>
      </c>
      <c r="E9" s="45" t="s">
        <v>11</v>
      </c>
      <c r="F9" s="46"/>
      <c r="G9" s="49">
        <v>15375</v>
      </c>
      <c r="H9" s="47"/>
      <c r="I9" s="48">
        <v>10344</v>
      </c>
      <c r="J9" s="47"/>
      <c r="K9" s="170">
        <f>16087+3861+702</f>
        <v>20650</v>
      </c>
      <c r="L9" s="50"/>
      <c r="M9" s="177" t="s">
        <v>111</v>
      </c>
      <c r="N9" s="179">
        <f>K9-G9</f>
        <v>5275</v>
      </c>
      <c r="O9" s="191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</row>
    <row r="10" spans="1:33" s="52" customFormat="1" ht="17.100000000000001" customHeight="1">
      <c r="A10" s="43"/>
      <c r="B10" s="43"/>
      <c r="C10" s="43"/>
      <c r="D10" s="44">
        <v>4102</v>
      </c>
      <c r="E10" s="45" t="s">
        <v>12</v>
      </c>
      <c r="F10" s="46"/>
      <c r="G10" s="54">
        <v>850</v>
      </c>
      <c r="H10" s="47"/>
      <c r="I10" s="47">
        <v>8</v>
      </c>
      <c r="J10" s="47"/>
      <c r="K10" s="171">
        <v>600</v>
      </c>
      <c r="L10" s="12"/>
      <c r="M10" s="51" t="s">
        <v>103</v>
      </c>
      <c r="N10" s="180">
        <f>K10-G10</f>
        <v>-250</v>
      </c>
      <c r="O10" s="191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</row>
    <row r="11" spans="1:33" s="52" customFormat="1" ht="17.100000000000001" customHeight="1">
      <c r="A11" s="43"/>
      <c r="B11" s="43"/>
      <c r="C11" s="43"/>
      <c r="D11" s="55"/>
      <c r="E11" s="56"/>
      <c r="F11" s="46"/>
      <c r="G11" s="163">
        <f>SUM(G9:G10)</f>
        <v>16225</v>
      </c>
      <c r="H11" s="58"/>
      <c r="I11" s="59">
        <f>SUM(I9:I10)</f>
        <v>10352</v>
      </c>
      <c r="J11" s="47"/>
      <c r="K11" s="59">
        <f>SUM(K9:K10)</f>
        <v>21250</v>
      </c>
      <c r="L11" s="60"/>
      <c r="M11" s="61"/>
      <c r="N11" s="57">
        <f>SUM(N9:N10)</f>
        <v>5025</v>
      </c>
      <c r="O11" s="191"/>
      <c r="P11" s="175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</row>
    <row r="12" spans="1:33" s="28" customFormat="1" ht="17.100000000000001" customHeight="1">
      <c r="A12" s="18"/>
      <c r="B12" s="18"/>
      <c r="C12" s="18"/>
      <c r="D12" s="30"/>
      <c r="E12" s="40" t="s">
        <v>13</v>
      </c>
      <c r="F12" s="62"/>
      <c r="G12" s="161"/>
      <c r="H12" s="42"/>
      <c r="I12" s="42"/>
      <c r="J12" s="42"/>
      <c r="K12" s="42"/>
      <c r="L12" s="27"/>
      <c r="M12" s="63"/>
      <c r="N12" s="161"/>
      <c r="O12" s="190"/>
      <c r="P12" s="176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</row>
    <row r="13" spans="1:33" s="52" customFormat="1" ht="17.100000000000001" customHeight="1">
      <c r="A13" s="43"/>
      <c r="B13" s="43"/>
      <c r="C13" s="43"/>
      <c r="D13" s="44">
        <v>4103</v>
      </c>
      <c r="E13" s="45" t="s">
        <v>14</v>
      </c>
      <c r="F13" s="46"/>
      <c r="G13" s="49">
        <v>500</v>
      </c>
      <c r="H13" s="47"/>
      <c r="I13" s="48">
        <v>390</v>
      </c>
      <c r="J13" s="47"/>
      <c r="K13" s="170">
        <v>600</v>
      </c>
      <c r="L13" s="314"/>
      <c r="M13" s="308"/>
      <c r="N13" s="179">
        <f t="shared" ref="N13:N30" si="0">K13-G13</f>
        <v>100</v>
      </c>
      <c r="O13" s="191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</row>
    <row r="14" spans="1:33" s="52" customFormat="1" ht="17.100000000000001" customHeight="1">
      <c r="A14" s="43"/>
      <c r="B14" s="43"/>
      <c r="C14" s="43"/>
      <c r="D14" s="44">
        <v>4110</v>
      </c>
      <c r="E14" s="45" t="s">
        <v>15</v>
      </c>
      <c r="F14" s="46"/>
      <c r="G14" s="49">
        <v>900</v>
      </c>
      <c r="H14" s="47"/>
      <c r="I14" s="48">
        <v>892</v>
      </c>
      <c r="J14" s="47"/>
      <c r="K14" s="170">
        <v>892</v>
      </c>
      <c r="L14" s="12"/>
      <c r="M14" s="313"/>
      <c r="N14" s="179">
        <f t="shared" si="0"/>
        <v>-8</v>
      </c>
      <c r="O14" s="191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</row>
    <row r="15" spans="1:33" s="52" customFormat="1" ht="17.100000000000001" customHeight="1">
      <c r="A15" s="43"/>
      <c r="B15" s="43"/>
      <c r="C15" s="43"/>
      <c r="D15" s="44">
        <v>4115</v>
      </c>
      <c r="E15" s="45" t="s">
        <v>16</v>
      </c>
      <c r="F15" s="46"/>
      <c r="G15" s="49">
        <v>570</v>
      </c>
      <c r="H15" s="47"/>
      <c r="I15" s="48">
        <v>645</v>
      </c>
      <c r="J15" s="47"/>
      <c r="K15" s="170">
        <v>728</v>
      </c>
      <c r="L15" s="12"/>
      <c r="M15" s="307" t="s">
        <v>112</v>
      </c>
      <c r="N15" s="179">
        <f t="shared" si="0"/>
        <v>158</v>
      </c>
      <c r="O15" s="191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</row>
    <row r="16" spans="1:33" s="52" customFormat="1" ht="17.100000000000001" customHeight="1">
      <c r="A16" s="43"/>
      <c r="B16" s="43"/>
      <c r="C16" s="43"/>
      <c r="D16" s="44">
        <v>4116</v>
      </c>
      <c r="E16" s="45" t="s">
        <v>17</v>
      </c>
      <c r="F16" s="46"/>
      <c r="G16" s="49">
        <v>250</v>
      </c>
      <c r="H16" s="47"/>
      <c r="I16" s="48">
        <v>0</v>
      </c>
      <c r="J16" s="47"/>
      <c r="K16" s="170">
        <v>35</v>
      </c>
      <c r="L16" s="314" t="s">
        <v>147</v>
      </c>
      <c r="M16" s="307"/>
      <c r="N16" s="179">
        <f t="shared" si="0"/>
        <v>-215</v>
      </c>
      <c r="O16" s="191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</row>
    <row r="17" spans="1:33" s="52" customFormat="1" ht="17.100000000000001" customHeight="1">
      <c r="A17" s="43"/>
      <c r="B17" s="43"/>
      <c r="C17" s="43"/>
      <c r="D17" s="44">
        <v>4117</v>
      </c>
      <c r="E17" s="45" t="s">
        <v>92</v>
      </c>
      <c r="F17" s="46"/>
      <c r="G17" s="49">
        <v>100</v>
      </c>
      <c r="H17" s="47"/>
      <c r="I17" s="48">
        <v>64</v>
      </c>
      <c r="J17" s="47"/>
      <c r="K17" s="170">
        <v>100</v>
      </c>
      <c r="L17" s="12"/>
      <c r="M17" s="307"/>
      <c r="N17" s="179">
        <f t="shared" si="0"/>
        <v>0</v>
      </c>
      <c r="O17" s="191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</row>
    <row r="18" spans="1:33" s="52" customFormat="1" ht="17.100000000000001" customHeight="1">
      <c r="A18" s="43"/>
      <c r="B18" s="43"/>
      <c r="C18" s="43"/>
      <c r="D18" s="44">
        <v>4120</v>
      </c>
      <c r="E18" s="45" t="s">
        <v>18</v>
      </c>
      <c r="F18" s="46"/>
      <c r="G18" s="49">
        <v>1200</v>
      </c>
      <c r="H18" s="47"/>
      <c r="I18" s="48">
        <v>1249</v>
      </c>
      <c r="J18" s="47"/>
      <c r="K18" s="170">
        <v>1300</v>
      </c>
      <c r="L18" s="314" t="s">
        <v>147</v>
      </c>
      <c r="M18" s="312"/>
      <c r="N18" s="179">
        <f t="shared" si="0"/>
        <v>100</v>
      </c>
      <c r="O18" s="191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</row>
    <row r="19" spans="1:33" s="52" customFormat="1" ht="17.100000000000001" customHeight="1">
      <c r="A19" s="43"/>
      <c r="B19" s="43"/>
      <c r="C19" s="43"/>
      <c r="D19" s="44">
        <v>4124</v>
      </c>
      <c r="E19" s="45" t="s">
        <v>19</v>
      </c>
      <c r="F19" s="46"/>
      <c r="G19" s="49">
        <v>500</v>
      </c>
      <c r="H19" s="47"/>
      <c r="I19" s="48">
        <v>560</v>
      </c>
      <c r="J19" s="47"/>
      <c r="K19" s="170">
        <v>1500</v>
      </c>
      <c r="L19" s="314"/>
      <c r="M19" s="307"/>
      <c r="N19" s="179">
        <f t="shared" si="0"/>
        <v>1000</v>
      </c>
      <c r="O19" s="191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</row>
    <row r="20" spans="1:33" s="52" customFormat="1" ht="17.100000000000001" customHeight="1">
      <c r="A20" s="43"/>
      <c r="B20" s="43"/>
      <c r="C20" s="43"/>
      <c r="D20" s="44">
        <v>4129</v>
      </c>
      <c r="E20" s="45" t="s">
        <v>20</v>
      </c>
      <c r="F20" s="46"/>
      <c r="G20" s="49">
        <v>200</v>
      </c>
      <c r="H20" s="47"/>
      <c r="I20" s="48">
        <v>0</v>
      </c>
      <c r="J20" s="47"/>
      <c r="K20" s="170">
        <v>200</v>
      </c>
      <c r="L20" s="12"/>
      <c r="M20" s="312"/>
      <c r="N20" s="179">
        <f t="shared" si="0"/>
        <v>0</v>
      </c>
      <c r="O20" s="191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</row>
    <row r="21" spans="1:33" s="52" customFormat="1" ht="17.100000000000001" customHeight="1">
      <c r="A21" s="43"/>
      <c r="B21" s="43"/>
      <c r="C21" s="43"/>
      <c r="D21" s="44">
        <v>4130</v>
      </c>
      <c r="E21" s="45" t="s">
        <v>21</v>
      </c>
      <c r="F21" s="46"/>
      <c r="G21" s="49">
        <v>300</v>
      </c>
      <c r="H21" s="47"/>
      <c r="I21" s="48">
        <v>0</v>
      </c>
      <c r="J21" s="47"/>
      <c r="K21" s="170">
        <v>300</v>
      </c>
      <c r="L21" s="12"/>
      <c r="M21" s="312"/>
      <c r="N21" s="179">
        <f t="shared" si="0"/>
        <v>0</v>
      </c>
      <c r="O21" s="191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</row>
    <row r="22" spans="1:33" s="52" customFormat="1" ht="17.100000000000001" customHeight="1">
      <c r="A22" s="43"/>
      <c r="B22" s="43"/>
      <c r="C22" s="43"/>
      <c r="D22" s="44">
        <v>4135</v>
      </c>
      <c r="E22" s="45" t="s">
        <v>121</v>
      </c>
      <c r="F22" s="46"/>
      <c r="G22" s="49">
        <v>100</v>
      </c>
      <c r="H22" s="47"/>
      <c r="I22" s="48">
        <v>424</v>
      </c>
      <c r="J22" s="47"/>
      <c r="K22" s="170">
        <v>500</v>
      </c>
      <c r="L22" s="314"/>
      <c r="M22" s="307" t="s">
        <v>142</v>
      </c>
      <c r="N22" s="179">
        <f t="shared" si="0"/>
        <v>400</v>
      </c>
      <c r="O22" s="191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</row>
    <row r="23" spans="1:33" s="52" customFormat="1" ht="17.100000000000001" customHeight="1">
      <c r="A23" s="43"/>
      <c r="B23" s="43"/>
      <c r="C23" s="43"/>
      <c r="D23" s="44">
        <v>4137</v>
      </c>
      <c r="E23" s="45" t="s">
        <v>22</v>
      </c>
      <c r="F23" s="164"/>
      <c r="G23" s="211">
        <v>0</v>
      </c>
      <c r="H23" s="47"/>
      <c r="I23" s="165"/>
      <c r="J23" s="47"/>
      <c r="K23" s="170"/>
      <c r="L23" s="12"/>
      <c r="M23" s="312"/>
      <c r="N23" s="179">
        <f t="shared" si="0"/>
        <v>0</v>
      </c>
      <c r="O23" s="191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</row>
    <row r="24" spans="1:33" s="52" customFormat="1" ht="17.100000000000001" customHeight="1">
      <c r="A24" s="43"/>
      <c r="B24" s="43"/>
      <c r="C24" s="43"/>
      <c r="D24" s="44">
        <v>4137</v>
      </c>
      <c r="E24" s="45" t="s">
        <v>23</v>
      </c>
      <c r="F24" s="164"/>
      <c r="G24" s="211">
        <v>200</v>
      </c>
      <c r="H24" s="47"/>
      <c r="I24" s="165">
        <v>224</v>
      </c>
      <c r="J24" s="47"/>
      <c r="K24" s="170">
        <v>500</v>
      </c>
      <c r="L24" s="314" t="s">
        <v>148</v>
      </c>
      <c r="M24" s="307" t="s">
        <v>156</v>
      </c>
      <c r="N24" s="179">
        <f t="shared" si="0"/>
        <v>300</v>
      </c>
      <c r="O24" s="191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</row>
    <row r="25" spans="1:33" s="52" customFormat="1" ht="17.100000000000001" customHeight="1">
      <c r="A25" s="43"/>
      <c r="B25" s="43"/>
      <c r="C25" s="43"/>
      <c r="D25" s="44">
        <v>4137</v>
      </c>
      <c r="E25" s="45" t="s">
        <v>24</v>
      </c>
      <c r="F25" s="164"/>
      <c r="G25" s="211">
        <v>0</v>
      </c>
      <c r="H25" s="47"/>
      <c r="I25" s="165"/>
      <c r="J25" s="47"/>
      <c r="K25" s="170"/>
      <c r="L25" s="12"/>
      <c r="M25" s="307"/>
      <c r="N25" s="179">
        <f t="shared" si="0"/>
        <v>0</v>
      </c>
      <c r="O25" s="191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</row>
    <row r="26" spans="1:33" s="52" customFormat="1" ht="17.100000000000001" customHeight="1">
      <c r="A26" s="43"/>
      <c r="B26" s="43"/>
      <c r="C26" s="43"/>
      <c r="D26" s="44">
        <v>4140</v>
      </c>
      <c r="E26" s="45" t="s">
        <v>25</v>
      </c>
      <c r="F26" s="46"/>
      <c r="G26" s="49">
        <v>50</v>
      </c>
      <c r="H26" s="47"/>
      <c r="I26" s="48">
        <v>20</v>
      </c>
      <c r="J26" s="47"/>
      <c r="K26" s="170">
        <v>40</v>
      </c>
      <c r="L26" s="314" t="s">
        <v>147</v>
      </c>
      <c r="M26" s="307"/>
      <c r="N26" s="179">
        <f t="shared" si="0"/>
        <v>-10</v>
      </c>
      <c r="O26" s="191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</row>
    <row r="27" spans="1:33" s="52" customFormat="1" ht="17.100000000000001" customHeight="1">
      <c r="A27" s="43"/>
      <c r="B27" s="43"/>
      <c r="C27" s="43"/>
      <c r="D27" s="44">
        <v>4141</v>
      </c>
      <c r="E27" s="45" t="s">
        <v>26</v>
      </c>
      <c r="F27" s="46"/>
      <c r="G27" s="49">
        <v>120</v>
      </c>
      <c r="H27" s="47"/>
      <c r="I27" s="48">
        <v>169</v>
      </c>
      <c r="J27" s="47"/>
      <c r="K27" s="170">
        <v>200</v>
      </c>
      <c r="L27" s="12"/>
      <c r="M27" s="307"/>
      <c r="N27" s="179">
        <f t="shared" si="0"/>
        <v>80</v>
      </c>
      <c r="O27" s="192"/>
    </row>
    <row r="28" spans="1:33" s="52" customFormat="1" ht="17.100000000000001" customHeight="1">
      <c r="A28" s="43"/>
      <c r="B28" s="43"/>
      <c r="C28" s="43"/>
      <c r="D28" s="44">
        <v>4142</v>
      </c>
      <c r="E28" s="45" t="s">
        <v>27</v>
      </c>
      <c r="F28" s="46"/>
      <c r="G28" s="49">
        <v>220</v>
      </c>
      <c r="H28" s="47"/>
      <c r="I28" s="48">
        <v>64</v>
      </c>
      <c r="J28" s="47"/>
      <c r="K28" s="170">
        <v>170</v>
      </c>
      <c r="L28" s="314"/>
      <c r="M28" s="307"/>
      <c r="N28" s="179">
        <f t="shared" si="0"/>
        <v>-50</v>
      </c>
      <c r="O28" s="192"/>
    </row>
    <row r="29" spans="1:33" s="52" customFormat="1" ht="17.100000000000001" customHeight="1">
      <c r="A29" s="43"/>
      <c r="B29" s="43"/>
      <c r="C29" s="43"/>
      <c r="D29" s="44" t="s">
        <v>28</v>
      </c>
      <c r="E29" s="45" t="s">
        <v>29</v>
      </c>
      <c r="F29" s="46"/>
      <c r="G29" s="49">
        <v>2000</v>
      </c>
      <c r="H29" s="47"/>
      <c r="I29" s="48">
        <v>0</v>
      </c>
      <c r="J29" s="47"/>
      <c r="K29" s="170">
        <v>1250</v>
      </c>
      <c r="L29" s="314"/>
      <c r="M29" s="307" t="s">
        <v>143</v>
      </c>
      <c r="N29" s="179">
        <f t="shared" si="0"/>
        <v>-750</v>
      </c>
      <c r="O29" s="192"/>
    </row>
    <row r="30" spans="1:33" s="52" customFormat="1" ht="17.100000000000001" customHeight="1">
      <c r="A30" s="43"/>
      <c r="B30" s="43"/>
      <c r="C30" s="43"/>
      <c r="D30" s="44">
        <v>4145</v>
      </c>
      <c r="E30" s="45" t="s">
        <v>31</v>
      </c>
      <c r="F30" s="46"/>
      <c r="G30" s="49">
        <v>20</v>
      </c>
      <c r="H30" s="47"/>
      <c r="I30" s="48">
        <v>48</v>
      </c>
      <c r="J30" s="47"/>
      <c r="K30" s="170">
        <v>100</v>
      </c>
      <c r="L30" s="12"/>
      <c r="M30" s="307"/>
      <c r="N30" s="179">
        <f t="shared" si="0"/>
        <v>80</v>
      </c>
      <c r="O30" s="192"/>
    </row>
    <row r="31" spans="1:33" s="52" customFormat="1" ht="17.100000000000001" customHeight="1">
      <c r="A31" s="43"/>
      <c r="B31" s="43"/>
      <c r="C31" s="43"/>
      <c r="D31" s="44">
        <v>4146</v>
      </c>
      <c r="E31" s="45" t="s">
        <v>32</v>
      </c>
      <c r="F31" s="46"/>
      <c r="G31" s="49">
        <v>150</v>
      </c>
      <c r="H31" s="47"/>
      <c r="I31" s="48">
        <v>298</v>
      </c>
      <c r="J31" s="47"/>
      <c r="K31" s="170">
        <v>500</v>
      </c>
      <c r="L31" s="12"/>
      <c r="M31" s="332" t="s">
        <v>157</v>
      </c>
      <c r="N31" s="179">
        <f>K31-G31</f>
        <v>350</v>
      </c>
      <c r="O31" s="192"/>
    </row>
    <row r="32" spans="1:33" s="52" customFormat="1" ht="17.100000000000001" customHeight="1">
      <c r="A32" s="43"/>
      <c r="B32" s="43"/>
      <c r="C32" s="43"/>
      <c r="D32" s="55"/>
      <c r="E32" s="56"/>
      <c r="F32" s="46"/>
      <c r="G32" s="163">
        <f>SUM(G13:G31)</f>
        <v>7380</v>
      </c>
      <c r="H32" s="58"/>
      <c r="I32" s="59">
        <f>SUM(I13:I31)</f>
        <v>5047</v>
      </c>
      <c r="J32" s="47"/>
      <c r="K32" s="59">
        <f>SUM(K13:K31)</f>
        <v>8915</v>
      </c>
      <c r="L32" s="60"/>
      <c r="M32" s="308"/>
      <c r="N32" s="57">
        <f>SUM(N13:N31)</f>
        <v>1535</v>
      </c>
      <c r="O32" s="192"/>
      <c r="P32" s="28"/>
    </row>
    <row r="33" spans="1:16" s="28" customFormat="1" ht="17.100000000000001" customHeight="1">
      <c r="A33" s="18"/>
      <c r="B33" s="18"/>
      <c r="C33" s="18"/>
      <c r="D33" s="30"/>
      <c r="E33" s="66" t="s">
        <v>33</v>
      </c>
      <c r="F33" s="67"/>
      <c r="G33" s="161"/>
      <c r="H33" s="42"/>
      <c r="I33" s="42"/>
      <c r="J33" s="42"/>
      <c r="K33" s="42"/>
      <c r="L33" s="27"/>
      <c r="M33" s="310"/>
      <c r="N33" s="161"/>
      <c r="O33" s="193"/>
      <c r="P33" s="52"/>
    </row>
    <row r="34" spans="1:16" s="52" customFormat="1" ht="17.100000000000001" customHeight="1">
      <c r="A34" s="43"/>
      <c r="B34" s="43"/>
      <c r="C34" s="43"/>
      <c r="D34" s="44">
        <v>4201</v>
      </c>
      <c r="E34" s="45" t="s">
        <v>34</v>
      </c>
      <c r="F34" s="46"/>
      <c r="G34" s="49">
        <v>1500</v>
      </c>
      <c r="H34" s="47"/>
      <c r="I34" s="48">
        <v>1500</v>
      </c>
      <c r="J34" s="47"/>
      <c r="K34" s="170">
        <v>1500</v>
      </c>
      <c r="L34" s="50"/>
      <c r="M34" s="307"/>
      <c r="N34" s="179">
        <f t="shared" ref="N34:N47" si="1">K34-G34</f>
        <v>0</v>
      </c>
      <c r="O34" s="192"/>
    </row>
    <row r="35" spans="1:16" s="52" customFormat="1" ht="17.100000000000001" customHeight="1">
      <c r="A35" s="43"/>
      <c r="B35" s="43"/>
      <c r="C35" s="43"/>
      <c r="D35" s="44">
        <v>4202</v>
      </c>
      <c r="E35" s="45" t="s">
        <v>35</v>
      </c>
      <c r="F35" s="46"/>
      <c r="G35" s="49">
        <v>1500</v>
      </c>
      <c r="H35" s="47"/>
      <c r="I35" s="48">
        <v>1500</v>
      </c>
      <c r="J35" s="47"/>
      <c r="K35" s="170">
        <v>1500</v>
      </c>
      <c r="L35" s="50"/>
      <c r="M35" s="307"/>
      <c r="N35" s="179">
        <f t="shared" si="1"/>
        <v>0</v>
      </c>
      <c r="O35" s="192"/>
    </row>
    <row r="36" spans="1:16" s="52" customFormat="1" ht="17.100000000000001" customHeight="1">
      <c r="A36" s="43"/>
      <c r="B36" s="43"/>
      <c r="C36" s="43"/>
      <c r="D36" s="44">
        <v>4203</v>
      </c>
      <c r="E36" s="45" t="s">
        <v>36</v>
      </c>
      <c r="F36" s="68"/>
      <c r="G36" s="49">
        <v>650</v>
      </c>
      <c r="H36" s="47"/>
      <c r="I36" s="48">
        <v>650</v>
      </c>
      <c r="J36" s="47"/>
      <c r="K36" s="170">
        <v>650</v>
      </c>
      <c r="L36" s="50"/>
      <c r="M36" s="307"/>
      <c r="N36" s="179">
        <f t="shared" si="1"/>
        <v>0</v>
      </c>
      <c r="O36" s="192"/>
    </row>
    <row r="37" spans="1:16" s="52" customFormat="1" ht="17.100000000000001" customHeight="1">
      <c r="A37" s="43"/>
      <c r="B37" s="43"/>
      <c r="C37" s="43"/>
      <c r="D37" s="44">
        <v>4204</v>
      </c>
      <c r="E37" s="45" t="s">
        <v>37</v>
      </c>
      <c r="F37" s="68"/>
      <c r="G37" s="49">
        <v>650</v>
      </c>
      <c r="H37" s="47"/>
      <c r="I37" s="48">
        <v>650</v>
      </c>
      <c r="J37" s="47"/>
      <c r="K37" s="170">
        <v>650</v>
      </c>
      <c r="L37" s="50"/>
      <c r="M37" s="307"/>
      <c r="N37" s="179">
        <f t="shared" si="1"/>
        <v>0</v>
      </c>
      <c r="O37" s="192"/>
    </row>
    <row r="38" spans="1:16" s="52" customFormat="1" ht="17.100000000000001" customHeight="1">
      <c r="A38" s="43"/>
      <c r="B38" s="43"/>
      <c r="C38" s="43"/>
      <c r="D38" s="44" t="s">
        <v>38</v>
      </c>
      <c r="E38" s="45" t="s">
        <v>39</v>
      </c>
      <c r="F38" s="46"/>
      <c r="G38" s="49">
        <v>200</v>
      </c>
      <c r="H38" s="47"/>
      <c r="I38" s="48">
        <v>200</v>
      </c>
      <c r="J38" s="47"/>
      <c r="K38" s="170">
        <v>200</v>
      </c>
      <c r="L38" s="50"/>
      <c r="M38" s="307"/>
      <c r="N38" s="179">
        <f t="shared" si="1"/>
        <v>0</v>
      </c>
      <c r="O38" s="192"/>
    </row>
    <row r="39" spans="1:16" s="52" customFormat="1" ht="17.100000000000001" customHeight="1">
      <c r="A39" s="43"/>
      <c r="B39" s="43"/>
      <c r="C39" s="43"/>
      <c r="D39" s="44">
        <v>4207</v>
      </c>
      <c r="E39" s="45" t="s">
        <v>40</v>
      </c>
      <c r="F39" s="46"/>
      <c r="G39" s="49">
        <v>350</v>
      </c>
      <c r="H39" s="47"/>
      <c r="I39" s="48">
        <v>0</v>
      </c>
      <c r="J39" s="47"/>
      <c r="K39" s="170">
        <v>350</v>
      </c>
      <c r="L39" s="50"/>
      <c r="M39" s="307"/>
      <c r="N39" s="179">
        <f t="shared" si="1"/>
        <v>0</v>
      </c>
      <c r="O39" s="192"/>
      <c r="P39" s="72"/>
    </row>
    <row r="40" spans="1:16" s="72" customFormat="1" ht="17.100000000000001" customHeight="1">
      <c r="A40" s="69"/>
      <c r="B40" s="69"/>
      <c r="C40" s="69"/>
      <c r="D40" s="44">
        <v>4209</v>
      </c>
      <c r="E40" s="45" t="s">
        <v>41</v>
      </c>
      <c r="F40" s="46"/>
      <c r="G40" s="49">
        <v>0</v>
      </c>
      <c r="H40" s="47"/>
      <c r="I40" s="48">
        <v>0</v>
      </c>
      <c r="J40" s="47"/>
      <c r="K40" s="170">
        <v>0</v>
      </c>
      <c r="L40" s="70"/>
      <c r="M40" s="311"/>
      <c r="N40" s="179">
        <f t="shared" si="1"/>
        <v>0</v>
      </c>
      <c r="O40" s="194"/>
      <c r="P40" s="52"/>
    </row>
    <row r="41" spans="1:16" s="52" customFormat="1" ht="17.100000000000001" customHeight="1">
      <c r="A41" s="43"/>
      <c r="B41" s="43"/>
      <c r="C41" s="43"/>
      <c r="D41" s="44">
        <v>4210</v>
      </c>
      <c r="E41" s="45" t="s">
        <v>42</v>
      </c>
      <c r="F41" s="46"/>
      <c r="G41" s="49">
        <v>1500</v>
      </c>
      <c r="H41" s="47"/>
      <c r="I41" s="48">
        <v>1500</v>
      </c>
      <c r="J41" s="47"/>
      <c r="K41" s="170">
        <v>1500</v>
      </c>
      <c r="L41" s="50"/>
      <c r="M41" s="307"/>
      <c r="N41" s="179">
        <f t="shared" si="1"/>
        <v>0</v>
      </c>
      <c r="O41" s="192"/>
    </row>
    <row r="42" spans="1:16" s="52" customFormat="1" ht="17.100000000000001" customHeight="1">
      <c r="A42" s="43"/>
      <c r="B42" s="43"/>
      <c r="C42" s="43"/>
      <c r="D42" s="44">
        <v>4212</v>
      </c>
      <c r="E42" s="45" t="s">
        <v>43</v>
      </c>
      <c r="F42" s="46"/>
      <c r="G42" s="49">
        <v>200</v>
      </c>
      <c r="H42" s="47"/>
      <c r="I42" s="48">
        <v>200</v>
      </c>
      <c r="J42" s="47"/>
      <c r="K42" s="170">
        <v>200</v>
      </c>
      <c r="L42" s="50"/>
      <c r="M42" s="307"/>
      <c r="N42" s="179">
        <f t="shared" si="1"/>
        <v>0</v>
      </c>
      <c r="O42" s="192"/>
    </row>
    <row r="43" spans="1:16" s="52" customFormat="1" ht="17.100000000000001" customHeight="1">
      <c r="A43" s="43"/>
      <c r="B43" s="43"/>
      <c r="C43" s="43"/>
      <c r="D43" s="44" t="s">
        <v>38</v>
      </c>
      <c r="E43" s="45" t="s">
        <v>44</v>
      </c>
      <c r="F43" s="46"/>
      <c r="G43" s="49">
        <v>500</v>
      </c>
      <c r="H43" s="47"/>
      <c r="I43" s="48">
        <v>2800</v>
      </c>
      <c r="J43" s="47"/>
      <c r="K43" s="170">
        <v>2800</v>
      </c>
      <c r="L43" s="314"/>
      <c r="M43" s="307" t="s">
        <v>144</v>
      </c>
      <c r="N43" s="179">
        <f t="shared" si="1"/>
        <v>2300</v>
      </c>
      <c r="O43" s="192"/>
    </row>
    <row r="44" spans="1:16" s="52" customFormat="1" ht="17.100000000000001" customHeight="1">
      <c r="A44" s="43"/>
      <c r="B44" s="43"/>
      <c r="C44" s="43"/>
      <c r="D44" s="44">
        <v>4215</v>
      </c>
      <c r="E44" s="45" t="s">
        <v>45</v>
      </c>
      <c r="F44" s="46"/>
      <c r="G44" s="49">
        <v>2000</v>
      </c>
      <c r="H44" s="47"/>
      <c r="I44" s="48">
        <v>2000</v>
      </c>
      <c r="J44" s="47"/>
      <c r="K44" s="170">
        <v>2000</v>
      </c>
      <c r="L44" s="50"/>
      <c r="M44" s="307"/>
      <c r="N44" s="179">
        <f t="shared" si="1"/>
        <v>0</v>
      </c>
      <c r="O44" s="192"/>
    </row>
    <row r="45" spans="1:16" s="52" customFormat="1" ht="17.100000000000001" customHeight="1">
      <c r="A45" s="43"/>
      <c r="B45" s="43"/>
      <c r="C45" s="43"/>
      <c r="D45" s="44">
        <v>4206</v>
      </c>
      <c r="E45" s="45" t="s">
        <v>46</v>
      </c>
      <c r="F45" s="46"/>
      <c r="G45" s="49">
        <v>500</v>
      </c>
      <c r="H45" s="47"/>
      <c r="I45" s="48">
        <v>500</v>
      </c>
      <c r="J45" s="47"/>
      <c r="K45" s="170">
        <v>500</v>
      </c>
      <c r="L45" s="50"/>
      <c r="M45" s="307"/>
      <c r="N45" s="179">
        <f t="shared" si="1"/>
        <v>0</v>
      </c>
      <c r="O45" s="192"/>
    </row>
    <row r="46" spans="1:16" s="52" customFormat="1" ht="17.100000000000001" customHeight="1">
      <c r="A46" s="43"/>
      <c r="B46" s="43"/>
      <c r="C46" s="43"/>
      <c r="D46" s="55">
        <v>4211</v>
      </c>
      <c r="E46" s="45" t="s">
        <v>47</v>
      </c>
      <c r="F46" s="46"/>
      <c r="G46" s="54">
        <v>200</v>
      </c>
      <c r="H46" s="47"/>
      <c r="I46" s="48">
        <v>200</v>
      </c>
      <c r="J46" s="47"/>
      <c r="K46" s="170">
        <v>200</v>
      </c>
      <c r="L46" s="50"/>
      <c r="M46" s="308"/>
      <c r="N46" s="179">
        <f t="shared" si="1"/>
        <v>0</v>
      </c>
      <c r="O46" s="192"/>
    </row>
    <row r="47" spans="1:16" s="52" customFormat="1" ht="17.100000000000001" customHeight="1">
      <c r="A47" s="43"/>
      <c r="B47" s="43"/>
      <c r="C47" s="43"/>
      <c r="D47" s="55">
        <v>4216</v>
      </c>
      <c r="E47" s="45" t="s">
        <v>48</v>
      </c>
      <c r="F47" s="46"/>
      <c r="G47" s="54">
        <v>50</v>
      </c>
      <c r="H47" s="47"/>
      <c r="I47" s="48">
        <v>50</v>
      </c>
      <c r="J47" s="47"/>
      <c r="K47" s="170">
        <v>50</v>
      </c>
      <c r="L47" s="50"/>
      <c r="M47" s="308"/>
      <c r="N47" s="179">
        <f t="shared" si="1"/>
        <v>0</v>
      </c>
      <c r="O47" s="192"/>
    </row>
    <row r="48" spans="1:16" s="52" customFormat="1" ht="17.100000000000001" customHeight="1">
      <c r="A48" s="43"/>
      <c r="B48" s="43"/>
      <c r="C48" s="43"/>
      <c r="D48" s="55"/>
      <c r="F48" s="46"/>
      <c r="G48" s="57">
        <f>SUM(G34:G47)</f>
        <v>9800</v>
      </c>
      <c r="H48" s="58"/>
      <c r="I48" s="59">
        <f>SUM(I34:I47)</f>
        <v>11750</v>
      </c>
      <c r="J48" s="47"/>
      <c r="K48" s="59">
        <f>SUM(K34:K47)</f>
        <v>12100</v>
      </c>
      <c r="L48" s="50"/>
      <c r="M48" s="309"/>
      <c r="N48" s="57">
        <f>SUM(N34:N45)</f>
        <v>2300</v>
      </c>
      <c r="O48" s="192"/>
      <c r="P48" s="28"/>
    </row>
    <row r="49" spans="1:16" s="28" customFormat="1" ht="17.100000000000001" customHeight="1">
      <c r="A49" s="18"/>
      <c r="B49" s="18"/>
      <c r="C49" s="18"/>
      <c r="D49" s="30"/>
      <c r="E49" s="66" t="s">
        <v>49</v>
      </c>
      <c r="F49" s="67"/>
      <c r="G49" s="161"/>
      <c r="H49" s="42"/>
      <c r="I49" s="42"/>
      <c r="J49" s="42"/>
      <c r="K49" s="42"/>
      <c r="L49" s="60"/>
      <c r="M49" s="310"/>
      <c r="N49" s="161"/>
      <c r="O49" s="193"/>
      <c r="P49" s="52"/>
    </row>
    <row r="50" spans="1:16" s="52" customFormat="1" ht="17.100000000000001" customHeight="1">
      <c r="A50" s="43"/>
      <c r="B50" s="43"/>
      <c r="C50" s="43"/>
      <c r="D50" s="44">
        <v>4401</v>
      </c>
      <c r="E50" s="45" t="s">
        <v>50</v>
      </c>
      <c r="F50" s="46"/>
      <c r="G50" s="49">
        <v>50</v>
      </c>
      <c r="H50" s="47"/>
      <c r="I50" s="48">
        <v>50</v>
      </c>
      <c r="J50" s="47"/>
      <c r="K50" s="170">
        <v>50</v>
      </c>
      <c r="L50" s="27"/>
      <c r="M50" s="307"/>
      <c r="N50" s="179">
        <f t="shared" ref="N50:N51" si="2">K50-G50</f>
        <v>0</v>
      </c>
      <c r="O50" s="192"/>
    </row>
    <row r="51" spans="1:16" s="52" customFormat="1" ht="17.100000000000001" customHeight="1">
      <c r="A51" s="43"/>
      <c r="B51" s="43"/>
      <c r="C51" s="43"/>
      <c r="D51" s="44">
        <v>4405</v>
      </c>
      <c r="E51" s="45" t="s">
        <v>51</v>
      </c>
      <c r="F51" s="46"/>
      <c r="G51" s="49">
        <v>500</v>
      </c>
      <c r="H51" s="47"/>
      <c r="I51" s="48">
        <v>500</v>
      </c>
      <c r="J51" s="47"/>
      <c r="K51" s="170">
        <v>500</v>
      </c>
      <c r="L51" s="12"/>
      <c r="M51" s="307"/>
      <c r="N51" s="179">
        <f t="shared" si="2"/>
        <v>0</v>
      </c>
      <c r="O51" s="192"/>
    </row>
    <row r="52" spans="1:16" s="52" customFormat="1" ht="17.100000000000001" customHeight="1">
      <c r="A52" s="43"/>
      <c r="B52" s="43"/>
      <c r="C52" s="43"/>
      <c r="D52" s="55"/>
      <c r="E52" s="45"/>
      <c r="F52" s="46"/>
      <c r="G52" s="57">
        <f>SUM(G50:G51)</f>
        <v>550</v>
      </c>
      <c r="H52" s="58"/>
      <c r="I52" s="59">
        <f>SUM(I50:I51)</f>
        <v>550</v>
      </c>
      <c r="J52" s="47"/>
      <c r="K52" s="59">
        <f>SUM(K50:K51)</f>
        <v>550</v>
      </c>
      <c r="L52" s="12"/>
      <c r="M52" s="308"/>
      <c r="N52" s="57">
        <f>SUM(N50:N51)</f>
        <v>0</v>
      </c>
      <c r="O52" s="192"/>
    </row>
    <row r="53" spans="1:16" s="52" customFormat="1" ht="17.100000000000001" customHeight="1">
      <c r="A53" s="43"/>
      <c r="B53" s="43"/>
      <c r="C53" s="43"/>
      <c r="D53" s="44">
        <v>4608</v>
      </c>
      <c r="E53" s="66" t="s">
        <v>52</v>
      </c>
      <c r="F53" s="46"/>
      <c r="G53" s="162"/>
      <c r="H53" s="47"/>
      <c r="I53" s="48"/>
      <c r="J53" s="47"/>
      <c r="K53" s="48"/>
      <c r="L53" s="27"/>
      <c r="M53" s="307"/>
      <c r="N53" s="161"/>
      <c r="O53" s="192"/>
    </row>
    <row r="54" spans="1:16" s="52" customFormat="1" ht="17.100000000000001" customHeight="1">
      <c r="A54" s="43"/>
      <c r="B54" s="43"/>
      <c r="C54" s="43"/>
      <c r="D54" s="55" t="s">
        <v>38</v>
      </c>
      <c r="E54" s="45" t="s">
        <v>53</v>
      </c>
      <c r="F54" s="46"/>
      <c r="G54" s="54">
        <v>60</v>
      </c>
      <c r="H54" s="47"/>
      <c r="I54" s="47">
        <v>0</v>
      </c>
      <c r="J54" s="47"/>
      <c r="K54" s="171">
        <v>60</v>
      </c>
      <c r="L54" s="27"/>
      <c r="M54" s="308"/>
      <c r="N54" s="179">
        <f t="shared" ref="N54:N55" si="3">K54-G54</f>
        <v>0</v>
      </c>
      <c r="O54" s="192"/>
    </row>
    <row r="55" spans="1:16" s="52" customFormat="1" ht="17.100000000000001" customHeight="1">
      <c r="A55" s="43"/>
      <c r="B55" s="43"/>
      <c r="C55" s="43"/>
      <c r="D55" s="55"/>
      <c r="E55" s="56" t="s">
        <v>97</v>
      </c>
      <c r="F55" s="46"/>
      <c r="G55" s="54">
        <v>0</v>
      </c>
      <c r="H55" s="47"/>
      <c r="I55" s="47">
        <v>94</v>
      </c>
      <c r="J55" s="47"/>
      <c r="K55" s="171">
        <v>250</v>
      </c>
      <c r="L55" s="12"/>
      <c r="M55" s="307" t="s">
        <v>98</v>
      </c>
      <c r="N55" s="179">
        <f t="shared" si="3"/>
        <v>250</v>
      </c>
      <c r="O55" s="192"/>
    </row>
    <row r="56" spans="1:16" s="52" customFormat="1" ht="17.100000000000001" customHeight="1">
      <c r="A56" s="43"/>
      <c r="B56" s="43"/>
      <c r="C56" s="43"/>
      <c r="D56" s="55"/>
      <c r="E56" s="56"/>
      <c r="F56" s="46"/>
      <c r="G56" s="163">
        <f>SUM(G53:G55)</f>
        <v>60</v>
      </c>
      <c r="H56" s="58"/>
      <c r="I56" s="59">
        <f>SUM(I53:I55)</f>
        <v>94</v>
      </c>
      <c r="J56" s="47"/>
      <c r="K56" s="59">
        <f>SUM(K53:K55)</f>
        <v>310</v>
      </c>
      <c r="L56" s="12"/>
      <c r="M56" s="61"/>
      <c r="N56" s="163">
        <f>SUM(N54:N55)</f>
        <v>250</v>
      </c>
      <c r="O56" s="192"/>
      <c r="P56" s="281"/>
    </row>
    <row r="57" spans="1:16" s="281" customFormat="1" ht="17.25" customHeight="1">
      <c r="A57" s="277"/>
      <c r="B57" s="277"/>
      <c r="C57" s="277"/>
      <c r="D57" s="278"/>
      <c r="E57" s="290" t="s">
        <v>54</v>
      </c>
      <c r="F57" s="291"/>
      <c r="G57" s="292">
        <f>G56+G52+G48+G32+G11</f>
        <v>34015</v>
      </c>
      <c r="H57" s="293"/>
      <c r="I57" s="293">
        <f>I56+I52+I48+I32+I11</f>
        <v>27793</v>
      </c>
      <c r="J57" s="293"/>
      <c r="K57" s="293">
        <f>K56+K52+K48+K32+K11</f>
        <v>43125</v>
      </c>
      <c r="L57" s="279"/>
      <c r="M57" s="76" t="s">
        <v>55</v>
      </c>
      <c r="N57" s="292">
        <f>N56+N52+N48+N32+N11</f>
        <v>9110</v>
      </c>
      <c r="O57" s="280"/>
      <c r="P57" s="52"/>
    </row>
    <row r="58" spans="1:16" s="52" customFormat="1" ht="7.5" customHeight="1" thickBot="1">
      <c r="A58" s="43"/>
      <c r="B58" s="43"/>
      <c r="C58" s="43"/>
      <c r="D58" s="55"/>
      <c r="E58" s="287"/>
      <c r="F58" s="286"/>
      <c r="G58" s="288"/>
      <c r="H58" s="289"/>
      <c r="I58" s="289"/>
      <c r="J58" s="289"/>
      <c r="K58" s="289"/>
      <c r="L58" s="75"/>
      <c r="M58" s="76"/>
      <c r="N58" s="200"/>
      <c r="O58" s="195"/>
      <c r="P58" s="2"/>
    </row>
    <row r="59" spans="1:16" s="2" customFormat="1" ht="8.1" customHeight="1" thickTop="1">
      <c r="A59" s="7"/>
      <c r="B59" s="7"/>
      <c r="C59" s="5"/>
      <c r="D59" s="80"/>
      <c r="E59" s="282"/>
      <c r="F59" s="81"/>
      <c r="G59" s="283"/>
      <c r="H59" s="83"/>
      <c r="I59" s="83"/>
      <c r="J59" s="83"/>
      <c r="K59" s="83"/>
      <c r="L59" s="82"/>
      <c r="M59" s="84"/>
      <c r="N59" s="82"/>
      <c r="O59" s="6"/>
    </row>
    <row r="60" spans="1:16" s="2" customFormat="1" ht="8.1" customHeight="1" thickBot="1">
      <c r="A60" s="7"/>
      <c r="C60" s="85"/>
      <c r="D60" s="86"/>
      <c r="E60" s="87"/>
      <c r="F60" s="87"/>
      <c r="G60" s="284"/>
      <c r="H60" s="89"/>
      <c r="I60" s="89"/>
      <c r="J60" s="89"/>
      <c r="K60" s="89"/>
      <c r="L60" s="274"/>
      <c r="M60" s="90"/>
      <c r="N60" s="88"/>
      <c r="O60" s="6"/>
    </row>
    <row r="61" spans="1:16" s="2" customFormat="1" ht="15" customHeight="1" thickTop="1">
      <c r="A61" s="7"/>
      <c r="B61" s="7"/>
      <c r="C61" s="91"/>
      <c r="D61" s="92"/>
      <c r="E61" s="93"/>
      <c r="F61" s="94"/>
      <c r="G61" s="285"/>
      <c r="H61" s="95"/>
      <c r="I61" s="95"/>
      <c r="J61" s="95"/>
      <c r="K61" s="95"/>
      <c r="L61" s="96"/>
      <c r="M61" s="84"/>
      <c r="N61" s="159"/>
      <c r="O61" s="186"/>
      <c r="P61" s="52"/>
    </row>
    <row r="62" spans="1:16" s="52" customFormat="1" ht="15.9" customHeight="1">
      <c r="A62" s="43"/>
      <c r="B62" s="43"/>
      <c r="C62" s="43"/>
      <c r="D62" s="55"/>
      <c r="E62" s="221" t="s">
        <v>56</v>
      </c>
      <c r="F62" s="46"/>
      <c r="G62" s="275">
        <f>G57</f>
        <v>34015</v>
      </c>
      <c r="H62" s="276"/>
      <c r="I62" s="276">
        <f>I57</f>
        <v>27793</v>
      </c>
      <c r="J62" s="276"/>
      <c r="K62" s="276">
        <f>K57</f>
        <v>43125</v>
      </c>
      <c r="L62" s="75"/>
      <c r="M62" s="35" t="s">
        <v>8</v>
      </c>
      <c r="N62" s="294">
        <f>N57</f>
        <v>9110</v>
      </c>
      <c r="O62" s="192"/>
      <c r="P62" s="28"/>
    </row>
    <row r="63" spans="1:16" s="28" customFormat="1" ht="17.100000000000001" customHeight="1">
      <c r="A63" s="18"/>
      <c r="B63" s="18"/>
      <c r="C63" s="18"/>
      <c r="D63" s="30"/>
      <c r="E63" s="66" t="s">
        <v>57</v>
      </c>
      <c r="F63" s="67"/>
      <c r="G63" s="161"/>
      <c r="H63" s="42"/>
      <c r="I63" s="42"/>
      <c r="J63" s="42"/>
      <c r="K63" s="42"/>
      <c r="L63" s="60"/>
      <c r="M63" s="63"/>
      <c r="N63" s="161"/>
      <c r="O63" s="193"/>
      <c r="P63" s="52"/>
    </row>
    <row r="64" spans="1:16" s="52" customFormat="1" ht="17.100000000000001" customHeight="1">
      <c r="A64" s="43"/>
      <c r="B64" s="43"/>
      <c r="C64" s="43"/>
      <c r="D64" s="44">
        <v>4301</v>
      </c>
      <c r="E64" s="45" t="s">
        <v>58</v>
      </c>
      <c r="F64" s="46"/>
      <c r="G64" s="49">
        <v>3250</v>
      </c>
      <c r="H64" s="47"/>
      <c r="I64" s="48">
        <v>2348</v>
      </c>
      <c r="J64" s="47"/>
      <c r="K64" s="170">
        <v>3100</v>
      </c>
      <c r="L64" s="314"/>
      <c r="M64" s="203"/>
      <c r="N64" s="179">
        <f t="shared" ref="N64:N76" si="4">K64-G64</f>
        <v>-150</v>
      </c>
      <c r="O64" s="192"/>
    </row>
    <row r="65" spans="1:16" s="52" customFormat="1" ht="17.100000000000001" customHeight="1">
      <c r="A65" s="43"/>
      <c r="B65" s="43"/>
      <c r="C65" s="43"/>
      <c r="D65" s="44">
        <v>4302</v>
      </c>
      <c r="E65" s="45" t="s">
        <v>59</v>
      </c>
      <c r="F65" s="46"/>
      <c r="G65" s="49">
        <v>150</v>
      </c>
      <c r="H65" s="47"/>
      <c r="I65" s="48">
        <v>71</v>
      </c>
      <c r="J65" s="47"/>
      <c r="K65" s="170">
        <v>150</v>
      </c>
      <c r="L65" s="12"/>
      <c r="M65" s="172"/>
      <c r="N65" s="179">
        <f t="shared" si="4"/>
        <v>0</v>
      </c>
      <c r="O65" s="192"/>
    </row>
    <row r="66" spans="1:16" s="52" customFormat="1" ht="17.100000000000001" customHeight="1">
      <c r="A66" s="43"/>
      <c r="B66" s="43"/>
      <c r="C66" s="43"/>
      <c r="D66" s="44">
        <v>4303</v>
      </c>
      <c r="E66" s="45" t="s">
        <v>60</v>
      </c>
      <c r="F66" s="46"/>
      <c r="G66" s="49">
        <v>0</v>
      </c>
      <c r="H66" s="47"/>
      <c r="I66" s="48">
        <v>0</v>
      </c>
      <c r="J66" s="47"/>
      <c r="K66" s="170">
        <v>375</v>
      </c>
      <c r="L66" s="12"/>
      <c r="M66" s="65"/>
      <c r="N66" s="179">
        <f t="shared" si="4"/>
        <v>375</v>
      </c>
      <c r="O66" s="192"/>
    </row>
    <row r="67" spans="1:16" s="52" customFormat="1" ht="17.100000000000001" customHeight="1">
      <c r="A67" s="43"/>
      <c r="B67" s="43"/>
      <c r="C67" s="43"/>
      <c r="D67" s="44">
        <v>4304</v>
      </c>
      <c r="E67" s="45" t="s">
        <v>61</v>
      </c>
      <c r="F67" s="46"/>
      <c r="G67" s="49">
        <v>1500</v>
      </c>
      <c r="H67" s="47"/>
      <c r="I67" s="48">
        <v>1500</v>
      </c>
      <c r="J67" s="47"/>
      <c r="K67" s="170">
        <v>1500</v>
      </c>
      <c r="L67" s="12"/>
      <c r="M67" s="147" t="s">
        <v>158</v>
      </c>
      <c r="N67" s="179">
        <f t="shared" si="4"/>
        <v>0</v>
      </c>
      <c r="O67" s="192"/>
    </row>
    <row r="68" spans="1:16" s="52" customFormat="1" ht="17.100000000000001" customHeight="1">
      <c r="A68" s="43"/>
      <c r="B68" s="43"/>
      <c r="C68" s="43"/>
      <c r="D68" s="44">
        <v>4305</v>
      </c>
      <c r="E68" s="45" t="s">
        <v>62</v>
      </c>
      <c r="F68" s="46"/>
      <c r="G68" s="54">
        <v>75</v>
      </c>
      <c r="H68" s="47"/>
      <c r="I68" s="47">
        <v>75</v>
      </c>
      <c r="J68" s="47"/>
      <c r="K68" s="171">
        <v>75</v>
      </c>
      <c r="L68" s="314"/>
      <c r="M68" s="65"/>
      <c r="N68" s="180">
        <f t="shared" si="4"/>
        <v>0</v>
      </c>
      <c r="O68" s="192"/>
    </row>
    <row r="69" spans="1:16" s="52" customFormat="1" ht="17.100000000000001" customHeight="1">
      <c r="A69" s="43"/>
      <c r="B69" s="43"/>
      <c r="C69" s="43"/>
      <c r="D69" s="44">
        <v>4307</v>
      </c>
      <c r="E69" s="45" t="s">
        <v>63</v>
      </c>
      <c r="F69" s="46"/>
      <c r="G69" s="49">
        <v>1000</v>
      </c>
      <c r="H69" s="47"/>
      <c r="I69" s="48">
        <v>82</v>
      </c>
      <c r="J69" s="47"/>
      <c r="K69" s="170">
        <v>5500</v>
      </c>
      <c r="L69" s="314"/>
      <c r="M69" s="307" t="s">
        <v>159</v>
      </c>
      <c r="N69" s="179">
        <f t="shared" si="4"/>
        <v>4500</v>
      </c>
      <c r="O69" s="192"/>
    </row>
    <row r="70" spans="1:16" s="52" customFormat="1" ht="17.100000000000001" customHeight="1">
      <c r="A70" s="43"/>
      <c r="B70" s="43"/>
      <c r="C70" s="43"/>
      <c r="D70" s="44">
        <v>4308</v>
      </c>
      <c r="E70" s="45" t="s">
        <v>160</v>
      </c>
      <c r="F70" s="46"/>
      <c r="G70" s="49">
        <v>500</v>
      </c>
      <c r="H70" s="47"/>
      <c r="I70" s="48">
        <v>714</v>
      </c>
      <c r="J70" s="47"/>
      <c r="K70" s="170">
        <v>1863</v>
      </c>
      <c r="L70" s="314" t="s">
        <v>148</v>
      </c>
      <c r="M70" s="307" t="s">
        <v>161</v>
      </c>
      <c r="N70" s="179">
        <f t="shared" si="4"/>
        <v>1363</v>
      </c>
      <c r="O70" s="192"/>
    </row>
    <row r="71" spans="1:16" s="52" customFormat="1" ht="17.100000000000001" customHeight="1">
      <c r="A71" s="43"/>
      <c r="B71" s="43"/>
      <c r="C71" s="43"/>
      <c r="D71" s="44">
        <v>4309</v>
      </c>
      <c r="E71" s="45" t="s">
        <v>93</v>
      </c>
      <c r="F71" s="46"/>
      <c r="G71" s="49">
        <v>292</v>
      </c>
      <c r="H71" s="47"/>
      <c r="I71" s="48">
        <v>293</v>
      </c>
      <c r="J71" s="47"/>
      <c r="K71" s="170">
        <v>293</v>
      </c>
      <c r="L71" s="12"/>
      <c r="M71" s="307"/>
      <c r="N71" s="179">
        <f t="shared" si="4"/>
        <v>1</v>
      </c>
      <c r="O71" s="192"/>
    </row>
    <row r="72" spans="1:16" s="52" customFormat="1" ht="17.100000000000001" customHeight="1">
      <c r="A72" s="43"/>
      <c r="B72" s="43"/>
      <c r="C72" s="43"/>
      <c r="D72" s="44">
        <v>4312</v>
      </c>
      <c r="E72" s="45" t="s">
        <v>94</v>
      </c>
      <c r="F72" s="46"/>
      <c r="G72" s="49">
        <v>0</v>
      </c>
      <c r="H72" s="47"/>
      <c r="I72" s="48">
        <v>50</v>
      </c>
      <c r="J72" s="47"/>
      <c r="K72" s="170">
        <v>50</v>
      </c>
      <c r="L72" s="12"/>
      <c r="M72" s="312"/>
      <c r="N72" s="179">
        <f t="shared" si="4"/>
        <v>50</v>
      </c>
      <c r="O72" s="192"/>
    </row>
    <row r="73" spans="1:16" s="52" customFormat="1" ht="17.100000000000001" customHeight="1">
      <c r="A73" s="43"/>
      <c r="B73" s="43"/>
      <c r="C73" s="43"/>
      <c r="D73" s="44">
        <v>4313</v>
      </c>
      <c r="E73" s="45" t="s">
        <v>152</v>
      </c>
      <c r="F73" s="46"/>
      <c r="G73" s="49">
        <v>13850</v>
      </c>
      <c r="H73" s="47"/>
      <c r="I73" s="48">
        <v>1470</v>
      </c>
      <c r="J73" s="47"/>
      <c r="K73" s="170">
        <v>12370</v>
      </c>
      <c r="L73" s="314" t="s">
        <v>147</v>
      </c>
      <c r="M73" s="307" t="s">
        <v>162</v>
      </c>
      <c r="N73" s="179">
        <f t="shared" si="4"/>
        <v>-1480</v>
      </c>
      <c r="O73" s="192"/>
    </row>
    <row r="74" spans="1:16" s="52" customFormat="1" ht="17.100000000000001" customHeight="1">
      <c r="A74" s="43"/>
      <c r="B74" s="43"/>
      <c r="C74" s="43"/>
      <c r="D74" s="44">
        <v>4314</v>
      </c>
      <c r="E74" s="45" t="s">
        <v>120</v>
      </c>
      <c r="F74" s="46"/>
      <c r="G74" s="49">
        <v>0</v>
      </c>
      <c r="H74" s="47"/>
      <c r="I74" s="48">
        <v>0</v>
      </c>
      <c r="J74" s="47"/>
      <c r="K74" s="170">
        <v>0</v>
      </c>
      <c r="L74" s="314" t="s">
        <v>147</v>
      </c>
      <c r="M74" s="307" t="s">
        <v>163</v>
      </c>
      <c r="N74" s="183">
        <f t="shared" si="4"/>
        <v>0</v>
      </c>
      <c r="O74" s="192"/>
    </row>
    <row r="75" spans="1:16" s="52" customFormat="1" ht="17.100000000000001" customHeight="1">
      <c r="A75" s="43"/>
      <c r="B75" s="43"/>
      <c r="C75" s="43"/>
      <c r="D75" s="44">
        <v>4315</v>
      </c>
      <c r="E75" s="45" t="s">
        <v>117</v>
      </c>
      <c r="F75" s="46"/>
      <c r="G75" s="49">
        <v>0</v>
      </c>
      <c r="H75" s="47"/>
      <c r="I75" s="48">
        <v>0</v>
      </c>
      <c r="J75" s="47"/>
      <c r="K75" s="170">
        <v>0</v>
      </c>
      <c r="L75" s="314" t="s">
        <v>147</v>
      </c>
      <c r="M75" s="307" t="s">
        <v>163</v>
      </c>
      <c r="N75" s="180">
        <f t="shared" si="4"/>
        <v>0</v>
      </c>
      <c r="O75" s="192"/>
    </row>
    <row r="76" spans="1:16" s="52" customFormat="1" ht="17.100000000000001" customHeight="1">
      <c r="A76" s="43"/>
      <c r="B76" s="43"/>
      <c r="C76" s="43"/>
      <c r="D76" s="44">
        <v>4310</v>
      </c>
      <c r="E76" s="45" t="s">
        <v>66</v>
      </c>
      <c r="F76" s="46"/>
      <c r="G76" s="49">
        <v>250</v>
      </c>
      <c r="H76" s="47"/>
      <c r="I76" s="48">
        <v>44</v>
      </c>
      <c r="J76" s="47"/>
      <c r="K76" s="170">
        <v>150</v>
      </c>
      <c r="L76" s="314" t="s">
        <v>147</v>
      </c>
      <c r="M76" s="307"/>
      <c r="N76" s="180">
        <f t="shared" si="4"/>
        <v>-100</v>
      </c>
      <c r="O76" s="192"/>
    </row>
    <row r="77" spans="1:16" s="52" customFormat="1" ht="17.100000000000001" customHeight="1">
      <c r="A77" s="43"/>
      <c r="B77" s="43"/>
      <c r="C77" s="43"/>
      <c r="D77" s="97"/>
      <c r="E77" s="98"/>
      <c r="F77" s="46"/>
      <c r="G77" s="163">
        <f>SUM(G64:G76)</f>
        <v>20867</v>
      </c>
      <c r="H77" s="58"/>
      <c r="I77" s="59">
        <f>SUM(I64:I76)</f>
        <v>6647</v>
      </c>
      <c r="J77" s="47"/>
      <c r="K77" s="59">
        <f>SUM(K64:K76)</f>
        <v>25426</v>
      </c>
      <c r="L77" s="12"/>
      <c r="M77" s="61"/>
      <c r="N77" s="59">
        <f>SUM(N64:N76)</f>
        <v>4559</v>
      </c>
      <c r="O77" s="192"/>
    </row>
    <row r="78" spans="1:16" s="52" customFormat="1" ht="5.0999999999999996" customHeight="1">
      <c r="A78" s="43"/>
      <c r="B78" s="43"/>
      <c r="C78" s="43"/>
      <c r="D78" s="55"/>
      <c r="E78" s="99"/>
      <c r="F78" s="46"/>
      <c r="G78" s="160"/>
      <c r="H78" s="58"/>
      <c r="I78" s="58"/>
      <c r="J78" s="58"/>
      <c r="K78" s="58"/>
      <c r="L78" s="60"/>
      <c r="M78" s="61"/>
      <c r="N78" s="58"/>
      <c r="O78" s="192"/>
    </row>
    <row r="79" spans="1:16" s="52" customFormat="1" ht="17.100000000000001" customHeight="1">
      <c r="A79" s="43"/>
      <c r="B79" s="43"/>
      <c r="C79" s="43"/>
      <c r="D79" s="272">
        <v>4800</v>
      </c>
      <c r="E79" s="273" t="s">
        <v>88</v>
      </c>
      <c r="F79" s="46"/>
      <c r="G79" s="269">
        <v>0</v>
      </c>
      <c r="H79" s="47"/>
      <c r="I79" s="270">
        <v>96</v>
      </c>
      <c r="J79" s="47"/>
      <c r="K79" s="271">
        <v>250</v>
      </c>
      <c r="L79" s="12"/>
      <c r="M79" s="204"/>
      <c r="N79" s="179">
        <v>250</v>
      </c>
      <c r="O79" s="192"/>
      <c r="P79" s="2"/>
    </row>
    <row r="80" spans="1:16" s="2" customFormat="1" ht="5.0999999999999996" customHeight="1" thickBot="1">
      <c r="A80" s="7"/>
      <c r="B80" s="7"/>
      <c r="C80" s="7"/>
      <c r="D80" s="100"/>
      <c r="E80" s="15"/>
      <c r="F80" s="15"/>
      <c r="G80" s="12"/>
      <c r="H80" s="12"/>
      <c r="I80" s="12"/>
      <c r="J80" s="12"/>
      <c r="K80" s="12"/>
      <c r="L80" s="13"/>
      <c r="M80" s="63"/>
      <c r="N80" s="202"/>
      <c r="O80" s="188"/>
    </row>
    <row r="81" spans="1:17" s="2" customFormat="1" ht="17.100000000000001" customHeight="1" thickBot="1">
      <c r="A81" s="7"/>
      <c r="B81" s="7"/>
      <c r="C81" s="7"/>
      <c r="D81" s="100"/>
      <c r="E81" s="101" t="s">
        <v>68</v>
      </c>
      <c r="F81" s="78"/>
      <c r="G81" s="102">
        <f>SUM(G79+G77+G56+G52+G48+G32+G11)</f>
        <v>54882</v>
      </c>
      <c r="H81" s="60"/>
      <c r="I81" s="103">
        <f>SUM(I79+I77+I56+I52+I48+I32+I11)</f>
        <v>34536</v>
      </c>
      <c r="J81" s="12"/>
      <c r="K81" s="103">
        <f>SUM(K79+K77+K56+K52+K48+K32+K11)</f>
        <v>68801</v>
      </c>
      <c r="L81" s="314" t="s">
        <v>147</v>
      </c>
      <c r="M81" s="104"/>
      <c r="N81" s="103">
        <f>SUM(N79+N77+N56+N52+N48+N32+N11)</f>
        <v>13919</v>
      </c>
      <c r="O81" s="188"/>
      <c r="Q81" s="184">
        <f>K81-G81</f>
        <v>13919</v>
      </c>
    </row>
    <row r="82" spans="1:17" s="2" customFormat="1" ht="5.0999999999999996" customHeight="1" thickBot="1">
      <c r="A82" s="7"/>
      <c r="B82" s="7"/>
      <c r="C82" s="105"/>
      <c r="D82" s="86"/>
      <c r="E82" s="87"/>
      <c r="F82" s="87"/>
      <c r="G82" s="106"/>
      <c r="H82" s="106"/>
      <c r="I82" s="106"/>
      <c r="J82" s="106"/>
      <c r="K82" s="106"/>
      <c r="L82" s="75"/>
      <c r="M82" s="90"/>
      <c r="N82" s="222"/>
      <c r="O82" s="201"/>
    </row>
    <row r="83" spans="1:17" s="2" customFormat="1" ht="15" customHeight="1" thickTop="1" thickBot="1">
      <c r="C83" s="5"/>
      <c r="D83" s="81"/>
      <c r="E83" s="81"/>
      <c r="F83" s="81"/>
      <c r="G83" s="111"/>
      <c r="H83" s="111"/>
      <c r="I83" s="111"/>
      <c r="J83" s="111"/>
      <c r="K83" s="111"/>
      <c r="L83" s="133"/>
      <c r="M83" s="134"/>
      <c r="N83" s="187"/>
      <c r="O83" s="6"/>
    </row>
    <row r="84" spans="1:17" s="2" customFormat="1" ht="5.0999999999999996" customHeight="1" thickTop="1">
      <c r="C84" s="107"/>
      <c r="D84" s="108"/>
      <c r="E84" s="109"/>
      <c r="F84" s="81"/>
      <c r="G84" s="110"/>
      <c r="H84" s="111"/>
      <c r="I84" s="111"/>
      <c r="J84" s="111"/>
      <c r="K84" s="110"/>
      <c r="L84" s="111"/>
      <c r="M84" s="84"/>
      <c r="N84" s="205"/>
      <c r="O84" s="186"/>
      <c r="P84" s="28"/>
    </row>
    <row r="85" spans="1:17" s="28" customFormat="1" ht="17.100000000000001" customHeight="1">
      <c r="C85" s="18"/>
      <c r="D85" s="19"/>
      <c r="E85" s="20"/>
      <c r="F85" s="21"/>
      <c r="G85" s="25" t="s">
        <v>1</v>
      </c>
      <c r="H85" s="32"/>
      <c r="I85" s="218" t="s">
        <v>2</v>
      </c>
      <c r="J85" s="22"/>
      <c r="K85" s="167" t="s">
        <v>3</v>
      </c>
      <c r="L85" s="13"/>
      <c r="M85" s="209" t="s">
        <v>102</v>
      </c>
      <c r="N85" s="33"/>
      <c r="O85" s="193"/>
    </row>
    <row r="86" spans="1:17" s="28" customFormat="1" ht="17.100000000000001" customHeight="1">
      <c r="C86" s="18"/>
      <c r="D86" s="30" t="s">
        <v>4</v>
      </c>
      <c r="E86" s="31" t="s">
        <v>69</v>
      </c>
      <c r="F86" s="22"/>
      <c r="G86" s="34" t="s">
        <v>6</v>
      </c>
      <c r="H86" s="32"/>
      <c r="I86" s="219" t="s">
        <v>123</v>
      </c>
      <c r="J86" s="22"/>
      <c r="K86" s="168" t="s">
        <v>7</v>
      </c>
      <c r="L86" s="26"/>
      <c r="M86" s="210"/>
      <c r="N86" s="33" t="s">
        <v>124</v>
      </c>
      <c r="O86" s="193"/>
    </row>
    <row r="87" spans="1:17" s="28" customFormat="1" ht="17.100000000000001" customHeight="1">
      <c r="C87" s="18"/>
      <c r="D87" s="36"/>
      <c r="E87" s="37"/>
      <c r="F87" s="21"/>
      <c r="G87" s="39" t="s">
        <v>9</v>
      </c>
      <c r="H87" s="22"/>
      <c r="I87" s="220" t="s">
        <v>140</v>
      </c>
      <c r="J87" s="22"/>
      <c r="K87" s="169" t="s">
        <v>9</v>
      </c>
      <c r="L87" s="26"/>
      <c r="M87" s="209"/>
      <c r="N87" s="181"/>
      <c r="O87" s="193"/>
      <c r="P87" s="52"/>
    </row>
    <row r="88" spans="1:17" s="52" customFormat="1" ht="9.9" customHeight="1">
      <c r="C88" s="43"/>
      <c r="D88" s="55"/>
      <c r="E88" s="56"/>
      <c r="F88" s="46"/>
      <c r="G88" s="166"/>
      <c r="H88" s="47"/>
      <c r="I88" s="47"/>
      <c r="J88" s="47"/>
      <c r="K88" s="47"/>
      <c r="L88" s="26"/>
      <c r="M88" s="61"/>
      <c r="N88" s="207"/>
      <c r="O88" s="192"/>
    </row>
    <row r="89" spans="1:17" s="52" customFormat="1" ht="17.100000000000001" customHeight="1">
      <c r="C89" s="43"/>
      <c r="D89" s="112">
        <v>1076</v>
      </c>
      <c r="E89" s="45" t="s">
        <v>70</v>
      </c>
      <c r="F89" s="113"/>
      <c r="G89" s="49">
        <v>62000</v>
      </c>
      <c r="H89" s="47"/>
      <c r="I89" s="48">
        <v>62000</v>
      </c>
      <c r="J89" s="47"/>
      <c r="K89" s="170">
        <v>62000</v>
      </c>
      <c r="L89" s="12"/>
      <c r="M89" s="51"/>
      <c r="N89" s="179">
        <f t="shared" ref="N89:N95" si="5">K89-G89</f>
        <v>0</v>
      </c>
      <c r="O89" s="192"/>
    </row>
    <row r="90" spans="1:17" s="52" customFormat="1" ht="17.100000000000001" customHeight="1">
      <c r="C90" s="43"/>
      <c r="D90" s="55">
        <v>1000</v>
      </c>
      <c r="E90" s="45" t="s">
        <v>139</v>
      </c>
      <c r="F90" s="113"/>
      <c r="G90" s="49">
        <v>0</v>
      </c>
      <c r="H90" s="47"/>
      <c r="I90" s="48">
        <v>289</v>
      </c>
      <c r="J90" s="47"/>
      <c r="K90" s="170">
        <v>289</v>
      </c>
      <c r="L90" s="314"/>
      <c r="M90" s="51" t="s">
        <v>141</v>
      </c>
      <c r="N90" s="179">
        <f t="shared" si="5"/>
        <v>289</v>
      </c>
      <c r="O90" s="192"/>
    </row>
    <row r="91" spans="1:17" s="52" customFormat="1" ht="17.100000000000001" customHeight="1">
      <c r="C91" s="43"/>
      <c r="D91" s="114">
        <v>1078</v>
      </c>
      <c r="E91" s="45" t="s">
        <v>151</v>
      </c>
      <c r="F91" s="113"/>
      <c r="G91" s="49">
        <v>0</v>
      </c>
      <c r="H91" s="47"/>
      <c r="I91" s="48">
        <v>0</v>
      </c>
      <c r="J91" s="47"/>
      <c r="K91" s="170">
        <v>0</v>
      </c>
      <c r="L91" s="12"/>
      <c r="M91" s="65"/>
      <c r="N91" s="179">
        <f t="shared" si="5"/>
        <v>0</v>
      </c>
      <c r="O91" s="192"/>
    </row>
    <row r="92" spans="1:17" s="52" customFormat="1" ht="17.100000000000001" customHeight="1">
      <c r="C92" s="43"/>
      <c r="D92" s="114">
        <v>1080</v>
      </c>
      <c r="E92" s="45" t="s">
        <v>73</v>
      </c>
      <c r="F92" s="113"/>
      <c r="G92" s="49">
        <v>0</v>
      </c>
      <c r="H92" s="47"/>
      <c r="I92" s="48">
        <v>0</v>
      </c>
      <c r="J92" s="47"/>
      <c r="K92" s="170">
        <v>0</v>
      </c>
      <c r="L92" s="314" t="s">
        <v>147</v>
      </c>
      <c r="M92" s="307" t="s">
        <v>164</v>
      </c>
      <c r="N92" s="179">
        <f t="shared" si="5"/>
        <v>0</v>
      </c>
      <c r="O92" s="192"/>
    </row>
    <row r="93" spans="1:17" s="52" customFormat="1" ht="17.100000000000001" customHeight="1">
      <c r="C93" s="43"/>
      <c r="D93" s="114">
        <v>1081</v>
      </c>
      <c r="E93" s="115" t="s">
        <v>74</v>
      </c>
      <c r="F93" s="113"/>
      <c r="G93" s="49">
        <v>3850</v>
      </c>
      <c r="H93" s="47"/>
      <c r="I93" s="48">
        <v>0</v>
      </c>
      <c r="J93" s="47"/>
      <c r="K93" s="170">
        <v>3850</v>
      </c>
      <c r="L93" s="12"/>
      <c r="M93" s="307" t="s">
        <v>165</v>
      </c>
      <c r="N93" s="179">
        <f t="shared" si="5"/>
        <v>0</v>
      </c>
      <c r="O93" s="192"/>
    </row>
    <row r="94" spans="1:17" s="52" customFormat="1" ht="17.100000000000001" customHeight="1">
      <c r="C94" s="43"/>
      <c r="D94" s="44">
        <v>1092</v>
      </c>
      <c r="E94" s="45" t="s">
        <v>75</v>
      </c>
      <c r="F94" s="113"/>
      <c r="G94" s="49">
        <v>1000</v>
      </c>
      <c r="H94" s="47"/>
      <c r="I94" s="48">
        <v>0</v>
      </c>
      <c r="J94" s="47"/>
      <c r="K94" s="170">
        <v>1000</v>
      </c>
      <c r="L94" s="314" t="s">
        <v>147</v>
      </c>
      <c r="M94" s="307" t="s">
        <v>166</v>
      </c>
      <c r="N94" s="179">
        <f t="shared" si="5"/>
        <v>0</v>
      </c>
      <c r="O94" s="192"/>
    </row>
    <row r="95" spans="1:17" s="52" customFormat="1" ht="17.100000000000001" customHeight="1" thickBot="1">
      <c r="C95" s="43"/>
      <c r="D95" s="44">
        <v>1093</v>
      </c>
      <c r="E95" s="45" t="s">
        <v>76</v>
      </c>
      <c r="F95" s="113"/>
      <c r="G95" s="49">
        <v>10</v>
      </c>
      <c r="H95" s="47"/>
      <c r="I95" s="48">
        <v>8</v>
      </c>
      <c r="J95" s="47"/>
      <c r="K95" s="170">
        <v>10</v>
      </c>
      <c r="L95" s="12"/>
      <c r="M95" s="65"/>
      <c r="N95" s="179">
        <f t="shared" si="5"/>
        <v>0</v>
      </c>
      <c r="O95" s="192"/>
    </row>
    <row r="96" spans="1:17" s="52" customFormat="1" ht="17.100000000000001" customHeight="1" thickTop="1" thickBot="1">
      <c r="C96" s="43"/>
      <c r="D96" s="116"/>
      <c r="E96" s="117" t="s">
        <v>77</v>
      </c>
      <c r="F96" s="79"/>
      <c r="G96" s="118">
        <f>SUM(G89:G95)</f>
        <v>66860</v>
      </c>
      <c r="H96" s="60"/>
      <c r="I96" s="119">
        <f>SUM(I89:I95)</f>
        <v>62297</v>
      </c>
      <c r="J96" s="12"/>
      <c r="K96" s="119">
        <f>SUM(K89:K95)</f>
        <v>67149</v>
      </c>
      <c r="L96" s="314" t="s">
        <v>147</v>
      </c>
      <c r="M96" s="61"/>
      <c r="N96" s="223">
        <f>SUM(N88:N95)</f>
        <v>289</v>
      </c>
      <c r="O96" s="192"/>
    </row>
    <row r="97" spans="1:16" s="52" customFormat="1" ht="9.9" customHeight="1" thickTop="1" thickBot="1">
      <c r="C97" s="43"/>
      <c r="D97" s="77"/>
      <c r="E97" s="79"/>
      <c r="F97" s="79"/>
      <c r="G97" s="12"/>
      <c r="H97" s="12"/>
      <c r="I97" s="12"/>
      <c r="J97" s="12"/>
      <c r="K97" s="12"/>
      <c r="L97" s="12"/>
      <c r="M97" s="61"/>
      <c r="N97" s="197"/>
      <c r="O97" s="192"/>
    </row>
    <row r="98" spans="1:16" s="52" customFormat="1" ht="17.100000000000001" customHeight="1" thickTop="1" thickBot="1">
      <c r="C98" s="43"/>
      <c r="D98" s="77"/>
      <c r="E98" s="120" t="s">
        <v>78</v>
      </c>
      <c r="F98" s="79"/>
      <c r="G98" s="213">
        <f>G96-G81</f>
        <v>11978</v>
      </c>
      <c r="H98" s="122"/>
      <c r="I98" s="123">
        <f>I96-I81</f>
        <v>27761</v>
      </c>
      <c r="J98" s="12"/>
      <c r="K98" s="121">
        <f>K96-K81</f>
        <v>-1652</v>
      </c>
      <c r="L98" s="314"/>
      <c r="M98" s="60" t="s">
        <v>125</v>
      </c>
      <c r="N98" s="198">
        <f>N96-N81</f>
        <v>-13630</v>
      </c>
      <c r="O98" s="192"/>
      <c r="P98" s="124"/>
    </row>
    <row r="99" spans="1:16" s="124" customFormat="1" ht="17.100000000000001" customHeight="1" thickTop="1" thickBot="1">
      <c r="C99" s="125"/>
      <c r="D99" s="126"/>
      <c r="E99" s="127" t="s">
        <v>126</v>
      </c>
      <c r="F99" s="128"/>
      <c r="G99" s="129">
        <f>G98/G96</f>
        <v>0.17915046365539936</v>
      </c>
      <c r="H99" s="129"/>
      <c r="I99" s="129"/>
      <c r="J99" s="130"/>
      <c r="K99" s="129">
        <f>K98/K96</f>
        <v>-2.4602004497460871E-2</v>
      </c>
      <c r="L99" s="12"/>
      <c r="M99" s="131"/>
      <c r="N99" s="199"/>
      <c r="O99" s="206"/>
      <c r="P99" s="2"/>
    </row>
    <row r="100" spans="1:16" s="2" customFormat="1" ht="24" customHeight="1" thickTop="1" thickBot="1">
      <c r="C100" s="5"/>
      <c r="D100" s="81"/>
      <c r="E100" s="81"/>
      <c r="F100" s="81"/>
      <c r="G100" s="111"/>
      <c r="H100" s="111"/>
      <c r="I100" s="111"/>
      <c r="J100" s="111"/>
      <c r="K100" s="111"/>
      <c r="L100" s="134"/>
      <c r="M100" s="134"/>
      <c r="N100" s="187"/>
      <c r="O100" s="6"/>
    </row>
    <row r="101" spans="1:16" s="2" customFormat="1" ht="5.0999999999999996" customHeight="1" thickTop="1">
      <c r="A101" s="28"/>
      <c r="B101" s="28"/>
      <c r="C101" s="300"/>
      <c r="D101" s="245"/>
      <c r="E101" s="245"/>
      <c r="F101" s="245"/>
      <c r="G101" s="246"/>
      <c r="H101" s="246"/>
      <c r="I101" s="246"/>
      <c r="J101" s="246"/>
      <c r="K101" s="246"/>
      <c r="L101" s="247"/>
      <c r="M101" s="248"/>
      <c r="N101" s="224"/>
      <c r="O101" s="29"/>
      <c r="P101" s="28"/>
    </row>
    <row r="102" spans="1:16" s="28" customFormat="1" ht="17.100000000000001" customHeight="1">
      <c r="C102" s="301"/>
      <c r="D102" s="138" t="s">
        <v>133</v>
      </c>
      <c r="E102" s="135"/>
      <c r="F102" s="136"/>
      <c r="G102" s="295" t="s">
        <v>134</v>
      </c>
      <c r="H102" s="137"/>
      <c r="I102" s="23" t="s">
        <v>7</v>
      </c>
      <c r="J102" s="232"/>
      <c r="K102" s="167" t="s">
        <v>7</v>
      </c>
      <c r="L102" s="233"/>
      <c r="M102" s="249" t="s">
        <v>153</v>
      </c>
      <c r="N102" s="225"/>
      <c r="O102" s="29"/>
    </row>
    <row r="103" spans="1:16" s="28" customFormat="1" ht="17.100000000000001" customHeight="1">
      <c r="C103" s="301"/>
      <c r="D103" s="139" t="s">
        <v>80</v>
      </c>
      <c r="E103" s="234" t="s">
        <v>79</v>
      </c>
      <c r="F103" s="22"/>
      <c r="G103" s="296" t="s">
        <v>80</v>
      </c>
      <c r="H103" s="22"/>
      <c r="I103" s="32" t="s">
        <v>81</v>
      </c>
      <c r="J103" s="232"/>
      <c r="K103" s="168" t="s">
        <v>80</v>
      </c>
      <c r="L103" s="235"/>
      <c r="M103" s="250" t="s">
        <v>154</v>
      </c>
      <c r="N103" s="225"/>
      <c r="O103" s="29"/>
    </row>
    <row r="104" spans="1:16" s="28" customFormat="1" ht="17.100000000000001" customHeight="1">
      <c r="C104" s="301"/>
      <c r="D104" s="140" t="s">
        <v>129</v>
      </c>
      <c r="E104" s="37"/>
      <c r="F104" s="21"/>
      <c r="G104" s="297" t="s">
        <v>130</v>
      </c>
      <c r="H104" s="22"/>
      <c r="I104" s="38" t="s">
        <v>9</v>
      </c>
      <c r="J104" s="232"/>
      <c r="K104" s="298" t="s">
        <v>114</v>
      </c>
      <c r="L104" s="235"/>
      <c r="M104" s="251"/>
      <c r="N104" s="225"/>
      <c r="O104" s="29"/>
      <c r="P104" s="52"/>
    </row>
    <row r="105" spans="1:16" s="52" customFormat="1" ht="9.9" customHeight="1">
      <c r="C105" s="302"/>
      <c r="D105" s="237"/>
      <c r="E105" s="236"/>
      <c r="F105" s="236"/>
      <c r="G105" s="227"/>
      <c r="H105" s="237"/>
      <c r="I105" s="237"/>
      <c r="J105" s="237"/>
      <c r="K105" s="237"/>
      <c r="L105" s="235"/>
      <c r="M105" s="259"/>
      <c r="N105" s="267"/>
      <c r="O105" s="268"/>
      <c r="P105" s="141"/>
    </row>
    <row r="106" spans="1:16" s="141" customFormat="1" ht="5.0999999999999996" customHeight="1">
      <c r="C106" s="303"/>
      <c r="D106" s="143"/>
      <c r="E106" s="142"/>
      <c r="F106" s="46"/>
      <c r="G106" s="143"/>
      <c r="H106" s="144"/>
      <c r="I106" s="143"/>
      <c r="J106" s="239"/>
      <c r="K106" s="143"/>
      <c r="L106" s="237"/>
      <c r="M106" s="252"/>
      <c r="N106" s="226"/>
      <c r="O106" s="53"/>
    </row>
    <row r="107" spans="1:16" s="141" customFormat="1" ht="17.100000000000001" customHeight="1">
      <c r="C107" s="303"/>
      <c r="D107" s="145">
        <v>4772</v>
      </c>
      <c r="E107" s="45" t="s">
        <v>82</v>
      </c>
      <c r="F107" s="46"/>
      <c r="G107" s="145">
        <v>4772</v>
      </c>
      <c r="H107" s="144"/>
      <c r="I107" s="145">
        <f>K107-G107</f>
        <v>0</v>
      </c>
      <c r="J107" s="239"/>
      <c r="K107" s="145">
        <f>D109</f>
        <v>4772</v>
      </c>
      <c r="L107" s="240"/>
      <c r="M107" s="253"/>
      <c r="N107" s="227"/>
      <c r="O107" s="53"/>
    </row>
    <row r="108" spans="1:16" s="141" customFormat="1" ht="17.100000000000001" customHeight="1">
      <c r="C108" s="303"/>
      <c r="D108" s="145"/>
      <c r="E108" s="146" t="s">
        <v>83</v>
      </c>
      <c r="F108" s="239"/>
      <c r="G108" s="145">
        <f>G121-G119-G107</f>
        <v>15738</v>
      </c>
      <c r="H108" s="240"/>
      <c r="I108" s="145">
        <f>K108-G108</f>
        <v>-17230</v>
      </c>
      <c r="J108" s="239"/>
      <c r="K108" s="215">
        <f>D121+K98-SUM(K111:K117)-K107</f>
        <v>-1492</v>
      </c>
      <c r="L108" s="240"/>
      <c r="M108" s="254"/>
      <c r="N108" s="227"/>
      <c r="O108" s="53"/>
    </row>
    <row r="109" spans="1:16" s="141" customFormat="1" ht="17.100000000000001" customHeight="1">
      <c r="C109" s="303"/>
      <c r="D109" s="217">
        <v>4772</v>
      </c>
      <c r="E109" s="148" t="s">
        <v>84</v>
      </c>
      <c r="F109" s="239"/>
      <c r="G109" s="217">
        <f>SUM(G107:G108)</f>
        <v>20510</v>
      </c>
      <c r="H109" s="241"/>
      <c r="I109" s="149">
        <f>SUM(I107:I108)</f>
        <v>-17230</v>
      </c>
      <c r="J109" s="239"/>
      <c r="K109" s="216">
        <f>SUM(K107:K108)</f>
        <v>3280</v>
      </c>
      <c r="L109" s="239"/>
      <c r="M109" s="255"/>
      <c r="N109" s="228"/>
      <c r="O109" s="53"/>
    </row>
    <row r="110" spans="1:16" s="141" customFormat="1" ht="9.9" customHeight="1">
      <c r="C110" s="303"/>
      <c r="D110" s="145"/>
      <c r="E110" s="45"/>
      <c r="F110" s="46"/>
      <c r="G110" s="145"/>
      <c r="H110" s="144"/>
      <c r="I110" s="145"/>
      <c r="J110" s="239"/>
      <c r="K110" s="154"/>
      <c r="L110" s="239"/>
      <c r="M110" s="256"/>
      <c r="N110" s="227"/>
      <c r="O110" s="53"/>
    </row>
    <row r="111" spans="1:16" s="141" customFormat="1" ht="17.100000000000001" customHeight="1">
      <c r="C111" s="303"/>
      <c r="D111" s="145">
        <v>0</v>
      </c>
      <c r="E111" s="45" t="s">
        <v>85</v>
      </c>
      <c r="F111" s="46"/>
      <c r="G111" s="145">
        <v>500</v>
      </c>
      <c r="H111" s="144"/>
      <c r="I111" s="145">
        <f>K111-G111</f>
        <v>0</v>
      </c>
      <c r="J111" s="239"/>
      <c r="K111" s="145">
        <v>500</v>
      </c>
      <c r="L111" s="240"/>
      <c r="M111" s="257"/>
      <c r="N111" s="227"/>
      <c r="O111" s="53"/>
    </row>
    <row r="112" spans="1:16" s="141" customFormat="1" ht="17.100000000000001" customHeight="1">
      <c r="C112" s="303"/>
      <c r="D112" s="145">
        <v>4000</v>
      </c>
      <c r="E112" s="45" t="s">
        <v>86</v>
      </c>
      <c r="F112" s="46"/>
      <c r="G112" s="145">
        <v>4000</v>
      </c>
      <c r="H112" s="144"/>
      <c r="I112" s="145">
        <f>K112-G112</f>
        <v>0</v>
      </c>
      <c r="J112" s="239"/>
      <c r="K112" s="145">
        <v>4000</v>
      </c>
      <c r="L112" s="240"/>
      <c r="M112" s="258"/>
      <c r="N112" s="227"/>
      <c r="O112" s="53"/>
    </row>
    <row r="113" spans="1:17" s="141" customFormat="1" ht="17.100000000000001" customHeight="1">
      <c r="C113" s="303"/>
      <c r="D113" s="145">
        <v>5000</v>
      </c>
      <c r="E113" s="45" t="s">
        <v>87</v>
      </c>
      <c r="F113" s="46"/>
      <c r="G113" s="145">
        <v>5000</v>
      </c>
      <c r="H113" s="144"/>
      <c r="I113" s="145">
        <f>K113-G113</f>
        <v>0</v>
      </c>
      <c r="J113" s="239"/>
      <c r="K113" s="145">
        <v>5000</v>
      </c>
      <c r="L113" s="240"/>
      <c r="M113" s="258"/>
      <c r="N113" s="227"/>
      <c r="O113" s="53"/>
    </row>
    <row r="114" spans="1:17" s="141" customFormat="1" ht="17.100000000000001" customHeight="1">
      <c r="C114" s="303"/>
      <c r="D114" s="145">
        <v>500</v>
      </c>
      <c r="E114" s="45" t="s">
        <v>88</v>
      </c>
      <c r="F114" s="46"/>
      <c r="G114" s="145">
        <v>500</v>
      </c>
      <c r="H114" s="144"/>
      <c r="I114" s="145">
        <f>K114-G114</f>
        <v>-250</v>
      </c>
      <c r="J114" s="239"/>
      <c r="K114" s="145">
        <v>250</v>
      </c>
      <c r="L114" s="240"/>
      <c r="M114" s="258" t="s">
        <v>67</v>
      </c>
      <c r="N114" s="227"/>
      <c r="O114" s="53"/>
      <c r="P114" s="52"/>
    </row>
    <row r="115" spans="1:17" s="52" customFormat="1" ht="17.100000000000001" customHeight="1">
      <c r="C115" s="302"/>
      <c r="D115" s="145">
        <v>5000</v>
      </c>
      <c r="E115" s="115" t="s">
        <v>95</v>
      </c>
      <c r="F115" s="113"/>
      <c r="G115" s="145">
        <v>0</v>
      </c>
      <c r="H115" s="47"/>
      <c r="I115" s="48">
        <v>0</v>
      </c>
      <c r="J115" s="47"/>
      <c r="K115" s="48">
        <v>5000</v>
      </c>
      <c r="L115" s="237"/>
      <c r="M115" s="258" t="s">
        <v>167</v>
      </c>
      <c r="N115" s="227"/>
      <c r="O115" s="53"/>
      <c r="P115" s="141"/>
    </row>
    <row r="116" spans="1:17" s="52" customFormat="1" ht="17.100000000000001" customHeight="1">
      <c r="C116" s="302"/>
      <c r="D116" s="145">
        <v>0</v>
      </c>
      <c r="E116" s="115" t="s">
        <v>168</v>
      </c>
      <c r="F116" s="113"/>
      <c r="G116" s="145">
        <v>0</v>
      </c>
      <c r="H116" s="47"/>
      <c r="I116" s="48">
        <v>0</v>
      </c>
      <c r="J116" s="237"/>
      <c r="K116" s="48">
        <v>3850</v>
      </c>
      <c r="L116" s="237"/>
      <c r="M116" s="333" t="s">
        <v>113</v>
      </c>
      <c r="N116" s="227"/>
      <c r="O116" s="53"/>
      <c r="P116" s="141"/>
    </row>
    <row r="117" spans="1:17" s="141" customFormat="1" ht="17.100000000000001" customHeight="1">
      <c r="C117" s="303"/>
      <c r="D117" s="145">
        <v>4260</v>
      </c>
      <c r="E117" s="115" t="s">
        <v>73</v>
      </c>
      <c r="F117" s="46"/>
      <c r="G117" s="145">
        <v>5000</v>
      </c>
      <c r="H117" s="144"/>
      <c r="I117" s="145">
        <f>K117-G117</f>
        <v>-5000</v>
      </c>
      <c r="J117" s="239"/>
      <c r="K117" s="145">
        <v>0</v>
      </c>
      <c r="L117" s="314" t="s">
        <v>147</v>
      </c>
      <c r="M117" s="333" t="s">
        <v>164</v>
      </c>
      <c r="N117" s="227"/>
      <c r="O117" s="53"/>
    </row>
    <row r="118" spans="1:17" s="141" customFormat="1" ht="9.9" customHeight="1">
      <c r="C118" s="303"/>
      <c r="D118" s="144"/>
      <c r="E118" s="150"/>
      <c r="F118" s="46"/>
      <c r="G118" s="144"/>
      <c r="H118" s="240"/>
      <c r="I118" s="144"/>
      <c r="J118" s="239"/>
      <c r="K118" s="144"/>
      <c r="L118" s="240"/>
      <c r="M118" s="259"/>
      <c r="N118" s="227"/>
      <c r="O118" s="53"/>
    </row>
    <row r="119" spans="1:17" s="141" customFormat="1" ht="17.100000000000001" customHeight="1">
      <c r="C119" s="303"/>
      <c r="D119" s="217">
        <v>18760</v>
      </c>
      <c r="E119" s="151" t="s">
        <v>89</v>
      </c>
      <c r="F119" s="46"/>
      <c r="G119" s="217">
        <f>SUM(G111:G117)</f>
        <v>15000</v>
      </c>
      <c r="H119" s="242"/>
      <c r="I119" s="149">
        <f>SUM(I111:I117)</f>
        <v>-5250</v>
      </c>
      <c r="J119" s="239"/>
      <c r="K119" s="216">
        <f>SUM(K111:K117)</f>
        <v>18600</v>
      </c>
      <c r="L119" s="240"/>
      <c r="M119" s="260"/>
      <c r="N119" s="227"/>
      <c r="O119" s="53"/>
      <c r="P119"/>
    </row>
    <row r="120" spans="1:17" customFormat="1" ht="9.9" customHeight="1" thickBot="1">
      <c r="A120" s="152"/>
      <c r="B120" s="152"/>
      <c r="C120" s="304"/>
      <c r="D120" s="144"/>
      <c r="E120" s="153"/>
      <c r="F120" s="62"/>
      <c r="G120" s="144"/>
      <c r="H120" s="144"/>
      <c r="I120" s="144"/>
      <c r="J120" s="239"/>
      <c r="K120" s="154"/>
      <c r="L120" s="240"/>
      <c r="M120" s="261"/>
      <c r="N120" s="229"/>
      <c r="O120" s="29"/>
      <c r="P120" s="156"/>
    </row>
    <row r="121" spans="1:17" customFormat="1" ht="17.100000000000001" customHeight="1" thickTop="1" thickBot="1">
      <c r="A121" s="152"/>
      <c r="B121" s="152"/>
      <c r="C121" s="304"/>
      <c r="D121" s="329">
        <v>23532</v>
      </c>
      <c r="E121" s="155"/>
      <c r="F121" s="243"/>
      <c r="G121" s="214">
        <v>35510</v>
      </c>
      <c r="H121" s="242"/>
      <c r="I121" s="212">
        <f>K121-G121</f>
        <v>-13630</v>
      </c>
      <c r="J121" s="238"/>
      <c r="K121" s="121">
        <f>D121+K98</f>
        <v>21880</v>
      </c>
      <c r="L121" s="314" t="s">
        <v>148</v>
      </c>
      <c r="M121" s="262" t="s">
        <v>131</v>
      </c>
      <c r="N121" s="229"/>
      <c r="O121" s="29"/>
      <c r="P121" s="124"/>
    </row>
    <row r="122" spans="1:17" s="124" customFormat="1" ht="15" customHeight="1" thickTop="1" thickBot="1">
      <c r="C122" s="305"/>
      <c r="D122" s="263"/>
      <c r="E122" s="264"/>
      <c r="F122" s="264"/>
      <c r="G122" s="299" t="s">
        <v>132</v>
      </c>
      <c r="H122" s="299"/>
      <c r="I122" s="299"/>
      <c r="J122" s="299"/>
      <c r="K122" s="306">
        <f>K98</f>
        <v>-1652</v>
      </c>
      <c r="L122" s="265"/>
      <c r="M122" s="266" t="s">
        <v>90</v>
      </c>
      <c r="N122" s="230"/>
      <c r="O122" s="132"/>
      <c r="P122" s="2"/>
    </row>
    <row r="123" spans="1:17" s="2" customFormat="1" ht="6" customHeight="1" thickTop="1">
      <c r="A123" s="157"/>
      <c r="B123" s="157"/>
      <c r="C123" s="157"/>
      <c r="D123" s="28"/>
      <c r="E123" s="1"/>
      <c r="F123" s="28"/>
      <c r="G123" s="28"/>
      <c r="H123" s="28"/>
      <c r="I123" s="28"/>
      <c r="J123" s="28"/>
      <c r="K123" s="28"/>
      <c r="L123" s="231"/>
      <c r="M123" s="28"/>
      <c r="N123" s="319"/>
      <c r="O123" s="29"/>
    </row>
    <row r="124" spans="1:17" s="2" customFormat="1" ht="15" customHeight="1">
      <c r="A124" s="1"/>
      <c r="B124" s="320"/>
      <c r="C124" s="320"/>
      <c r="D124" s="315"/>
      <c r="E124" s="321"/>
      <c r="F124" s="315"/>
      <c r="G124" s="316"/>
      <c r="H124" s="317"/>
      <c r="I124" s="325" t="s">
        <v>169</v>
      </c>
      <c r="J124" s="321"/>
      <c r="K124" s="326">
        <v>17555</v>
      </c>
      <c r="L124" s="321"/>
      <c r="M124" s="315"/>
      <c r="N124" s="318"/>
      <c r="O124" s="322"/>
      <c r="P124" s="318"/>
      <c r="Q124" s="318"/>
    </row>
    <row r="125" spans="1:17" s="2" customFormat="1" ht="15" customHeight="1">
      <c r="A125" s="1"/>
      <c r="B125" s="320"/>
      <c r="C125" s="320"/>
      <c r="D125" s="315"/>
      <c r="E125" s="315"/>
      <c r="F125" s="315"/>
      <c r="G125" s="315"/>
      <c r="H125" s="315"/>
      <c r="I125" s="325" t="s">
        <v>170</v>
      </c>
      <c r="J125" s="321"/>
      <c r="K125" s="326">
        <f>K121-K124</f>
        <v>4325</v>
      </c>
      <c r="L125" s="315"/>
      <c r="M125" s="315" t="s">
        <v>102</v>
      </c>
      <c r="N125" s="323"/>
      <c r="O125" s="322"/>
      <c r="P125" s="318"/>
      <c r="Q125" s="318"/>
    </row>
    <row r="126" spans="1:17" s="2" customFormat="1" ht="15" customHeight="1">
      <c r="A126" s="1"/>
      <c r="B126" s="320"/>
      <c r="C126" s="320"/>
      <c r="D126" s="315"/>
      <c r="E126" s="315"/>
      <c r="F126" s="315"/>
      <c r="G126" s="315"/>
      <c r="H126" s="315"/>
      <c r="I126" s="325"/>
      <c r="J126" s="321"/>
      <c r="K126" s="326"/>
      <c r="L126" s="315"/>
      <c r="M126" s="315"/>
      <c r="N126" s="323"/>
      <c r="O126" s="322"/>
      <c r="P126" s="318"/>
      <c r="Q126" s="318"/>
    </row>
    <row r="127" spans="1:17" s="2" customFormat="1" ht="6" customHeight="1">
      <c r="A127" s="1"/>
      <c r="B127" s="320"/>
      <c r="C127" s="320"/>
      <c r="D127" s="315"/>
      <c r="E127" s="315"/>
      <c r="F127" s="315"/>
      <c r="G127" s="315"/>
      <c r="H127" s="315"/>
      <c r="I127" s="325"/>
      <c r="J127" s="321"/>
      <c r="K127" s="326"/>
      <c r="L127" s="315"/>
      <c r="M127" s="315"/>
      <c r="N127" s="323"/>
      <c r="O127" s="322"/>
      <c r="P127" s="318"/>
      <c r="Q127" s="318"/>
    </row>
    <row r="128" spans="1:17" ht="20.100000000000001" customHeight="1">
      <c r="B128" s="320"/>
      <c r="C128" s="320"/>
      <c r="D128" s="318"/>
      <c r="E128" s="318"/>
      <c r="F128" s="318"/>
      <c r="G128" s="318"/>
      <c r="H128" s="318"/>
      <c r="I128" s="325"/>
      <c r="J128" s="318"/>
      <c r="K128" s="241"/>
      <c r="L128" s="314" t="s">
        <v>148</v>
      </c>
      <c r="M128" s="318"/>
      <c r="N128" s="318"/>
      <c r="O128" s="322"/>
      <c r="P128" s="318"/>
      <c r="Q128" s="318"/>
    </row>
    <row r="129" spans="1:17" ht="20.100000000000001" customHeight="1">
      <c r="B129" s="320"/>
      <c r="C129" s="320"/>
      <c r="D129" s="318"/>
      <c r="E129" s="318"/>
      <c r="F129" s="318"/>
      <c r="G129" s="318"/>
      <c r="H129" s="318"/>
      <c r="I129" s="318"/>
      <c r="J129" s="318"/>
      <c r="K129" s="318"/>
      <c r="L129" s="318"/>
      <c r="M129" s="318"/>
      <c r="N129" s="318"/>
      <c r="O129" s="322"/>
      <c r="P129" s="318"/>
      <c r="Q129" s="318"/>
    </row>
    <row r="130" spans="1:17" ht="20.100000000000001" customHeight="1">
      <c r="B130" s="320"/>
      <c r="C130" s="320"/>
      <c r="D130" s="318"/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  <c r="O130" s="322"/>
      <c r="P130" s="318"/>
      <c r="Q130" s="318"/>
    </row>
    <row r="131" spans="1:17" s="2" customFormat="1" ht="20.100000000000001" customHeight="1">
      <c r="A131" s="1"/>
      <c r="B131" s="320"/>
      <c r="C131" s="320"/>
      <c r="D131" s="318"/>
      <c r="E131" s="318"/>
      <c r="F131" s="318"/>
      <c r="G131" s="318"/>
      <c r="H131" s="318"/>
      <c r="I131" s="318"/>
      <c r="J131" s="318"/>
      <c r="K131" s="318"/>
      <c r="L131" s="318"/>
      <c r="M131" s="324"/>
      <c r="N131" s="318"/>
      <c r="O131" s="322"/>
      <c r="P131" s="318"/>
      <c r="Q131" s="318"/>
    </row>
    <row r="132" spans="1:17" ht="20.100000000000001" customHeight="1">
      <c r="B132" s="320"/>
      <c r="C132" s="320"/>
      <c r="D132" s="318"/>
      <c r="E132" s="318"/>
      <c r="F132" s="318"/>
      <c r="G132" s="318"/>
      <c r="H132" s="318"/>
      <c r="I132" s="318"/>
      <c r="J132" s="318"/>
      <c r="K132" s="318"/>
      <c r="L132" s="318"/>
      <c r="M132" s="318"/>
      <c r="N132" s="318"/>
      <c r="O132" s="322"/>
      <c r="P132" s="318"/>
      <c r="Q132" s="318"/>
    </row>
    <row r="133" spans="1:17" ht="20.100000000000001" customHeight="1">
      <c r="B133" s="320"/>
      <c r="C133" s="320"/>
      <c r="D133" s="318"/>
      <c r="E133" s="318"/>
      <c r="F133" s="318"/>
      <c r="G133" s="318"/>
      <c r="H133" s="318"/>
      <c r="I133" s="318"/>
      <c r="J133" s="318"/>
      <c r="K133" s="318"/>
      <c r="L133" s="318"/>
      <c r="M133" s="318"/>
      <c r="N133" s="318"/>
      <c r="O133" s="322"/>
      <c r="P133" s="318"/>
      <c r="Q133" s="318"/>
    </row>
    <row r="134" spans="1:17" ht="20.100000000000001" customHeight="1">
      <c r="F134" s="318"/>
      <c r="G134" s="318"/>
      <c r="H134" s="318"/>
      <c r="I134" s="318"/>
      <c r="J134" s="318"/>
    </row>
    <row r="135" spans="1:17" ht="20.100000000000001" customHeight="1">
      <c r="F135" s="318"/>
      <c r="G135" s="318"/>
      <c r="H135" s="318"/>
      <c r="I135" s="318"/>
      <c r="J135" s="318"/>
    </row>
    <row r="136" spans="1:17" ht="20.100000000000001" customHeight="1">
      <c r="F136" s="318"/>
      <c r="G136" s="318"/>
      <c r="H136" s="318"/>
      <c r="I136" s="318"/>
      <c r="J136" s="318"/>
    </row>
  </sheetData>
  <pageMargins left="0.25" right="0" top="0.25" bottom="0.25" header="0.3" footer="0.3"/>
  <pageSetup paperSize="9" scale="59" fitToHeight="2" orientation="landscape" useFirstPageNumber="1" horizontalDpi="4294967293" verticalDpi="0" r:id="rId1"/>
  <headerFooter alignWithMargins="0"/>
  <rowBreaks count="1" manualBreakCount="1">
    <brk id="59" min="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C1766-5718-4B3A-836D-EE36D2F9F8C2}">
  <dimension ref="A1:HX137"/>
  <sheetViews>
    <sheetView tabSelected="1" topLeftCell="C52" zoomScale="80" zoomScaleNormal="80" zoomScaleSheetLayoutView="90" workbookViewId="0">
      <selection activeCell="K74" sqref="K74"/>
    </sheetView>
  </sheetViews>
  <sheetFormatPr defaultColWidth="11" defaultRowHeight="20.100000000000001" customHeight="1"/>
  <cols>
    <col min="1" max="1" width="11.59765625" style="1" hidden="1" customWidth="1"/>
    <col min="2" max="2" width="2.8984375" style="1" customWidth="1"/>
    <col min="3" max="3" width="1.69921875" style="1" customWidth="1"/>
    <col min="4" max="4" width="13.19921875" style="2" customWidth="1"/>
    <col min="5" max="5" width="47.5" style="2" customWidth="1"/>
    <col min="6" max="6" width="1.19921875" style="2" customWidth="1"/>
    <col min="7" max="7" width="15.3984375" style="2" customWidth="1"/>
    <col min="8" max="8" width="1.5" style="2" customWidth="1"/>
    <col min="9" max="9" width="14.8984375" style="2" bestFit="1" customWidth="1"/>
    <col min="10" max="10" width="1.59765625" style="2" customWidth="1"/>
    <col min="11" max="11" width="18.5" style="2" customWidth="1"/>
    <col min="12" max="12" width="2.5" style="2" customWidth="1"/>
    <col min="13" max="13" width="57.8984375" style="2" customWidth="1"/>
    <col min="14" max="14" width="14.19921875" style="2" customWidth="1"/>
    <col min="15" max="15" width="1.5" customWidth="1"/>
    <col min="16" max="232" width="10.19921875" style="2" customWidth="1"/>
    <col min="233" max="16384" width="11" style="1"/>
  </cols>
  <sheetData>
    <row r="1" spans="1:33" ht="20.100000000000001" customHeight="1" thickBot="1"/>
    <row r="2" spans="1:33" ht="5.0999999999999996" customHeight="1" thickTop="1" thickBo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86"/>
    </row>
    <row r="3" spans="1:33" s="2" customFormat="1" ht="20.100000000000001" customHeight="1" thickBot="1">
      <c r="A3" s="7"/>
      <c r="B3" s="7"/>
      <c r="C3" s="7"/>
      <c r="D3" s="8" t="s">
        <v>0</v>
      </c>
      <c r="E3" s="9"/>
      <c r="F3" s="10"/>
      <c r="G3" s="11"/>
      <c r="H3" s="12"/>
      <c r="I3" s="12"/>
      <c r="J3" s="13"/>
      <c r="K3" s="13"/>
      <c r="L3" s="13"/>
      <c r="M3" s="330" t="s">
        <v>173</v>
      </c>
      <c r="N3" s="187"/>
      <c r="O3" s="188"/>
    </row>
    <row r="4" spans="1:33" s="2" customFormat="1" ht="22.5" customHeight="1" thickTop="1">
      <c r="A4" s="7"/>
      <c r="B4" s="7"/>
      <c r="C4" s="7"/>
      <c r="D4" s="15"/>
      <c r="E4" s="16" t="s">
        <v>91</v>
      </c>
      <c r="F4" s="17"/>
      <c r="G4" s="13"/>
      <c r="H4" s="13"/>
      <c r="I4" s="13"/>
      <c r="J4" s="13"/>
      <c r="K4" s="13"/>
      <c r="L4" s="13"/>
      <c r="M4" s="331" t="s">
        <v>172</v>
      </c>
      <c r="N4" s="196"/>
      <c r="O4" s="189"/>
      <c r="P4" s="174" t="s">
        <v>109</v>
      </c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28" customFormat="1" ht="15.9" customHeight="1">
      <c r="A5" s="18"/>
      <c r="B5" s="18"/>
      <c r="C5" s="18"/>
      <c r="D5" s="19"/>
      <c r="E5" s="20"/>
      <c r="F5" s="21"/>
      <c r="G5" s="25" t="s">
        <v>1</v>
      </c>
      <c r="H5" s="22"/>
      <c r="I5" s="218" t="s">
        <v>2</v>
      </c>
      <c r="J5" s="22"/>
      <c r="K5" s="167" t="s">
        <v>3</v>
      </c>
      <c r="L5" s="328"/>
      <c r="M5" s="27"/>
      <c r="N5" s="24"/>
      <c r="O5" s="190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</row>
    <row r="6" spans="1:33" s="28" customFormat="1" ht="15.9" customHeight="1">
      <c r="A6" s="18"/>
      <c r="B6" s="18"/>
      <c r="C6" s="18"/>
      <c r="D6" s="30" t="s">
        <v>4</v>
      </c>
      <c r="E6" s="31" t="s">
        <v>5</v>
      </c>
      <c r="F6" s="22"/>
      <c r="G6" s="34" t="s">
        <v>6</v>
      </c>
      <c r="H6" s="22"/>
      <c r="I6" s="219" t="s">
        <v>123</v>
      </c>
      <c r="J6" s="22"/>
      <c r="K6" s="168" t="s">
        <v>7</v>
      </c>
      <c r="L6" s="314"/>
      <c r="M6" s="35" t="s">
        <v>8</v>
      </c>
      <c r="N6" s="33" t="s">
        <v>124</v>
      </c>
      <c r="O6" s="190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</row>
    <row r="7" spans="1:33" s="28" customFormat="1" ht="15.9" customHeight="1">
      <c r="A7" s="18"/>
      <c r="B7" s="18"/>
      <c r="C7" s="18"/>
      <c r="D7" s="36"/>
      <c r="E7" s="37"/>
      <c r="F7" s="21"/>
      <c r="G7" s="39" t="s">
        <v>9</v>
      </c>
      <c r="H7" s="22"/>
      <c r="I7" s="220" t="s">
        <v>171</v>
      </c>
      <c r="J7" s="22"/>
      <c r="K7" s="169" t="s">
        <v>9</v>
      </c>
      <c r="L7" s="314"/>
      <c r="M7" s="27"/>
      <c r="N7" s="33"/>
      <c r="O7" s="190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</row>
    <row r="8" spans="1:33" s="28" customFormat="1" ht="17.100000000000001" customHeight="1">
      <c r="A8" s="18"/>
      <c r="B8" s="18"/>
      <c r="C8" s="18"/>
      <c r="D8" s="30"/>
      <c r="E8" s="40" t="s">
        <v>10</v>
      </c>
      <c r="F8" s="41"/>
      <c r="G8" s="161"/>
      <c r="H8" s="42"/>
      <c r="I8" s="42"/>
      <c r="J8" s="42"/>
      <c r="K8" s="42"/>
      <c r="L8" s="27"/>
      <c r="M8" s="27"/>
      <c r="N8" s="208"/>
      <c r="O8" s="190"/>
      <c r="P8" s="176" t="s">
        <v>110</v>
      </c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</row>
    <row r="9" spans="1:33" s="52" customFormat="1" ht="17.100000000000001" customHeight="1">
      <c r="A9" s="43"/>
      <c r="B9" s="43"/>
      <c r="C9" s="43"/>
      <c r="D9" s="44">
        <v>4101</v>
      </c>
      <c r="E9" s="45" t="s">
        <v>11</v>
      </c>
      <c r="F9" s="46"/>
      <c r="G9" s="49">
        <v>15375</v>
      </c>
      <c r="H9" s="47"/>
      <c r="I9" s="48">
        <v>15914</v>
      </c>
      <c r="J9" s="47"/>
      <c r="K9" s="170">
        <f>16087+3861+702</f>
        <v>20650</v>
      </c>
      <c r="L9" s="50"/>
      <c r="M9" s="177" t="s">
        <v>111</v>
      </c>
      <c r="N9" s="179">
        <f>K9-G9</f>
        <v>5275</v>
      </c>
      <c r="O9" s="191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</row>
    <row r="10" spans="1:33" s="52" customFormat="1" ht="17.100000000000001" customHeight="1">
      <c r="A10" s="43"/>
      <c r="B10" s="43"/>
      <c r="C10" s="43"/>
      <c r="D10" s="44">
        <v>4102</v>
      </c>
      <c r="E10" s="45" t="s">
        <v>12</v>
      </c>
      <c r="F10" s="46"/>
      <c r="G10" s="54">
        <v>850</v>
      </c>
      <c r="H10" s="47"/>
      <c r="I10" s="47">
        <v>8</v>
      </c>
      <c r="J10" s="47"/>
      <c r="K10" s="171">
        <v>600</v>
      </c>
      <c r="L10" s="12"/>
      <c r="M10" s="51" t="s">
        <v>103</v>
      </c>
      <c r="N10" s="180">
        <f>K10-G10</f>
        <v>-250</v>
      </c>
      <c r="O10" s="191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</row>
    <row r="11" spans="1:33" s="52" customFormat="1" ht="17.100000000000001" customHeight="1">
      <c r="A11" s="43"/>
      <c r="B11" s="43"/>
      <c r="C11" s="43"/>
      <c r="D11" s="55"/>
      <c r="E11" s="56"/>
      <c r="F11" s="46"/>
      <c r="G11" s="163">
        <f>SUM(G9:G10)</f>
        <v>16225</v>
      </c>
      <c r="H11" s="58"/>
      <c r="I11" s="59">
        <f>SUM(I9:I10)</f>
        <v>15922</v>
      </c>
      <c r="J11" s="47"/>
      <c r="K11" s="59">
        <f>SUM(K9:K10)</f>
        <v>21250</v>
      </c>
      <c r="L11" s="60"/>
      <c r="M11" s="61"/>
      <c r="N11" s="57">
        <f>SUM(N9:N10)</f>
        <v>5025</v>
      </c>
      <c r="O11" s="191"/>
      <c r="P11" s="175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</row>
    <row r="12" spans="1:33" s="28" customFormat="1" ht="17.100000000000001" customHeight="1">
      <c r="A12" s="18"/>
      <c r="B12" s="18"/>
      <c r="C12" s="18"/>
      <c r="D12" s="30"/>
      <c r="E12" s="40" t="s">
        <v>13</v>
      </c>
      <c r="F12" s="62"/>
      <c r="G12" s="161"/>
      <c r="H12" s="42"/>
      <c r="I12" s="42"/>
      <c r="J12" s="42"/>
      <c r="K12" s="42"/>
      <c r="L12" s="27"/>
      <c r="M12" s="63"/>
      <c r="N12" s="161"/>
      <c r="O12" s="190"/>
      <c r="P12" s="176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</row>
    <row r="13" spans="1:33" s="52" customFormat="1" ht="17.100000000000001" customHeight="1">
      <c r="A13" s="43"/>
      <c r="B13" s="43"/>
      <c r="C13" s="43"/>
      <c r="D13" s="44">
        <v>4103</v>
      </c>
      <c r="E13" s="45" t="s">
        <v>14</v>
      </c>
      <c r="F13" s="46"/>
      <c r="G13" s="49">
        <v>500</v>
      </c>
      <c r="H13" s="47"/>
      <c r="I13" s="48">
        <v>390</v>
      </c>
      <c r="J13" s="47"/>
      <c r="K13" s="170">
        <v>600</v>
      </c>
      <c r="L13" s="314"/>
      <c r="M13" s="308"/>
      <c r="N13" s="179">
        <f t="shared" ref="N13:N31" si="0">K13-G13</f>
        <v>100</v>
      </c>
      <c r="O13" s="191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</row>
    <row r="14" spans="1:33" s="52" customFormat="1" ht="17.100000000000001" customHeight="1">
      <c r="A14" s="43"/>
      <c r="B14" s="43"/>
      <c r="C14" s="43"/>
      <c r="D14" s="44">
        <v>4110</v>
      </c>
      <c r="E14" s="45" t="s">
        <v>15</v>
      </c>
      <c r="F14" s="46"/>
      <c r="G14" s="49">
        <v>900</v>
      </c>
      <c r="H14" s="47"/>
      <c r="I14" s="48">
        <v>892</v>
      </c>
      <c r="J14" s="47"/>
      <c r="K14" s="170">
        <v>892</v>
      </c>
      <c r="L14" s="12"/>
      <c r="M14" s="313"/>
      <c r="N14" s="179">
        <f t="shared" si="0"/>
        <v>-8</v>
      </c>
      <c r="O14" s="191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</row>
    <row r="15" spans="1:33" s="52" customFormat="1" ht="17.100000000000001" customHeight="1">
      <c r="A15" s="43"/>
      <c r="B15" s="43"/>
      <c r="C15" s="43"/>
      <c r="D15" s="44">
        <v>4115</v>
      </c>
      <c r="E15" s="45" t="s">
        <v>16</v>
      </c>
      <c r="F15" s="46"/>
      <c r="G15" s="49">
        <v>570</v>
      </c>
      <c r="H15" s="47"/>
      <c r="I15" s="48">
        <v>645</v>
      </c>
      <c r="J15" s="47"/>
      <c r="K15" s="170">
        <v>728</v>
      </c>
      <c r="L15" s="12"/>
      <c r="M15" s="307" t="s">
        <v>112</v>
      </c>
      <c r="N15" s="179">
        <f t="shared" si="0"/>
        <v>158</v>
      </c>
      <c r="O15" s="191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</row>
    <row r="16" spans="1:33" s="52" customFormat="1" ht="17.100000000000001" customHeight="1">
      <c r="A16" s="43"/>
      <c r="B16" s="43"/>
      <c r="C16" s="43"/>
      <c r="D16" s="44">
        <v>4116</v>
      </c>
      <c r="E16" s="45" t="s">
        <v>17</v>
      </c>
      <c r="F16" s="46"/>
      <c r="G16" s="49">
        <v>250</v>
      </c>
      <c r="H16" s="47"/>
      <c r="I16" s="48">
        <v>0</v>
      </c>
      <c r="J16" s="47"/>
      <c r="K16" s="170">
        <v>35</v>
      </c>
      <c r="L16" s="314"/>
      <c r="M16" s="307"/>
      <c r="N16" s="179">
        <f t="shared" si="0"/>
        <v>-215</v>
      </c>
      <c r="O16" s="191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</row>
    <row r="17" spans="1:33" s="52" customFormat="1" ht="17.100000000000001" customHeight="1">
      <c r="A17" s="43"/>
      <c r="B17" s="43"/>
      <c r="C17" s="43"/>
      <c r="D17" s="44">
        <v>4117</v>
      </c>
      <c r="E17" s="45" t="s">
        <v>92</v>
      </c>
      <c r="F17" s="46"/>
      <c r="G17" s="49">
        <v>100</v>
      </c>
      <c r="H17" s="47"/>
      <c r="I17" s="48">
        <v>64</v>
      </c>
      <c r="J17" s="47"/>
      <c r="K17" s="170">
        <v>100</v>
      </c>
      <c r="L17" s="12"/>
      <c r="M17" s="307"/>
      <c r="N17" s="179">
        <f t="shared" si="0"/>
        <v>0</v>
      </c>
      <c r="O17" s="191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</row>
    <row r="18" spans="1:33" s="52" customFormat="1" ht="17.100000000000001" customHeight="1">
      <c r="A18" s="43"/>
      <c r="B18" s="43"/>
      <c r="C18" s="43"/>
      <c r="D18" s="44">
        <v>4120</v>
      </c>
      <c r="E18" s="45" t="s">
        <v>18</v>
      </c>
      <c r="F18" s="46"/>
      <c r="G18" s="49">
        <v>1200</v>
      </c>
      <c r="H18" s="47"/>
      <c r="I18" s="48">
        <v>1284</v>
      </c>
      <c r="J18" s="47"/>
      <c r="K18" s="170">
        <v>1300</v>
      </c>
      <c r="L18" s="314"/>
      <c r="M18" s="312"/>
      <c r="N18" s="179">
        <f t="shared" si="0"/>
        <v>100</v>
      </c>
      <c r="O18" s="191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</row>
    <row r="19" spans="1:33" s="52" customFormat="1" ht="17.100000000000001" customHeight="1">
      <c r="A19" s="43"/>
      <c r="B19" s="43"/>
      <c r="C19" s="43"/>
      <c r="D19" s="44">
        <v>4124</v>
      </c>
      <c r="E19" s="45" t="s">
        <v>19</v>
      </c>
      <c r="F19" s="46"/>
      <c r="G19" s="49">
        <v>500</v>
      </c>
      <c r="H19" s="47"/>
      <c r="I19" s="48">
        <v>560</v>
      </c>
      <c r="J19" s="47"/>
      <c r="K19" s="170">
        <v>1500</v>
      </c>
      <c r="L19" s="314"/>
      <c r="M19" s="307"/>
      <c r="N19" s="179">
        <f t="shared" si="0"/>
        <v>1000</v>
      </c>
      <c r="O19" s="191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</row>
    <row r="20" spans="1:33" s="52" customFormat="1" ht="17.100000000000001" customHeight="1">
      <c r="A20" s="43"/>
      <c r="B20" s="43"/>
      <c r="C20" s="43"/>
      <c r="D20" s="44">
        <v>4125</v>
      </c>
      <c r="E20" s="45" t="s">
        <v>175</v>
      </c>
      <c r="F20" s="46"/>
      <c r="G20" s="49">
        <v>0</v>
      </c>
      <c r="H20" s="47"/>
      <c r="I20" s="48">
        <v>210</v>
      </c>
      <c r="J20" s="47"/>
      <c r="K20" s="170">
        <v>300</v>
      </c>
      <c r="L20" s="314" t="s">
        <v>148</v>
      </c>
      <c r="M20" s="307" t="s">
        <v>177</v>
      </c>
      <c r="N20" s="179">
        <f t="shared" ref="N20" si="1">K20-G20</f>
        <v>300</v>
      </c>
      <c r="O20" s="191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</row>
    <row r="21" spans="1:33" s="52" customFormat="1" ht="17.100000000000001" customHeight="1">
      <c r="A21" s="43"/>
      <c r="B21" s="43"/>
      <c r="C21" s="43"/>
      <c r="D21" s="44">
        <v>4129</v>
      </c>
      <c r="E21" s="45" t="s">
        <v>20</v>
      </c>
      <c r="F21" s="46"/>
      <c r="G21" s="49">
        <v>200</v>
      </c>
      <c r="H21" s="47"/>
      <c r="I21" s="48">
        <v>0</v>
      </c>
      <c r="J21" s="47"/>
      <c r="K21" s="170">
        <v>200</v>
      </c>
      <c r="L21" s="12"/>
      <c r="M21" s="312"/>
      <c r="N21" s="179">
        <f t="shared" si="0"/>
        <v>0</v>
      </c>
      <c r="O21" s="191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</row>
    <row r="22" spans="1:33" s="52" customFormat="1" ht="17.100000000000001" customHeight="1">
      <c r="A22" s="43"/>
      <c r="B22" s="43"/>
      <c r="C22" s="43"/>
      <c r="D22" s="44">
        <v>4130</v>
      </c>
      <c r="E22" s="45" t="s">
        <v>21</v>
      </c>
      <c r="F22" s="46"/>
      <c r="G22" s="49">
        <v>300</v>
      </c>
      <c r="H22" s="47"/>
      <c r="I22" s="48">
        <v>0</v>
      </c>
      <c r="J22" s="47"/>
      <c r="K22" s="170">
        <v>300</v>
      </c>
      <c r="L22" s="12"/>
      <c r="M22" s="312"/>
      <c r="N22" s="179">
        <f t="shared" si="0"/>
        <v>0</v>
      </c>
      <c r="O22" s="191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</row>
    <row r="23" spans="1:33" s="52" customFormat="1" ht="17.100000000000001" customHeight="1">
      <c r="A23" s="43"/>
      <c r="B23" s="43"/>
      <c r="C23" s="43"/>
      <c r="D23" s="44">
        <v>4135</v>
      </c>
      <c r="E23" s="45" t="s">
        <v>121</v>
      </c>
      <c r="F23" s="46"/>
      <c r="G23" s="49">
        <v>100</v>
      </c>
      <c r="H23" s="47"/>
      <c r="I23" s="48">
        <v>424</v>
      </c>
      <c r="J23" s="47"/>
      <c r="K23" s="170">
        <v>500</v>
      </c>
      <c r="L23" s="314"/>
      <c r="M23" s="307" t="s">
        <v>142</v>
      </c>
      <c r="N23" s="179">
        <f t="shared" si="0"/>
        <v>400</v>
      </c>
      <c r="O23" s="191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</row>
    <row r="24" spans="1:33" s="52" customFormat="1" ht="17.100000000000001" customHeight="1">
      <c r="A24" s="43"/>
      <c r="B24" s="43"/>
      <c r="C24" s="43"/>
      <c r="D24" s="44">
        <v>4137</v>
      </c>
      <c r="E24" s="45" t="s">
        <v>22</v>
      </c>
      <c r="F24" s="164"/>
      <c r="G24" s="211">
        <v>0</v>
      </c>
      <c r="H24" s="47"/>
      <c r="I24" s="165"/>
      <c r="J24" s="47"/>
      <c r="K24" s="170"/>
      <c r="L24" s="12"/>
      <c r="M24" s="312"/>
      <c r="N24" s="179">
        <f t="shared" si="0"/>
        <v>0</v>
      </c>
      <c r="O24" s="191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</row>
    <row r="25" spans="1:33" s="52" customFormat="1" ht="17.100000000000001" customHeight="1">
      <c r="A25" s="43"/>
      <c r="B25" s="43"/>
      <c r="C25" s="43"/>
      <c r="D25" s="44">
        <v>4137</v>
      </c>
      <c r="E25" s="45" t="s">
        <v>23</v>
      </c>
      <c r="F25" s="164"/>
      <c r="G25" s="211">
        <v>200</v>
      </c>
      <c r="H25" s="47"/>
      <c r="I25" s="165">
        <v>224</v>
      </c>
      <c r="J25" s="47"/>
      <c r="K25" s="170">
        <v>500</v>
      </c>
      <c r="L25" s="314"/>
      <c r="M25" s="307" t="s">
        <v>156</v>
      </c>
      <c r="N25" s="179">
        <f t="shared" si="0"/>
        <v>300</v>
      </c>
      <c r="O25" s="191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</row>
    <row r="26" spans="1:33" s="52" customFormat="1" ht="17.100000000000001" customHeight="1">
      <c r="A26" s="43"/>
      <c r="B26" s="43"/>
      <c r="C26" s="43"/>
      <c r="D26" s="44">
        <v>4137</v>
      </c>
      <c r="E26" s="45" t="s">
        <v>24</v>
      </c>
      <c r="F26" s="164"/>
      <c r="G26" s="211">
        <v>0</v>
      </c>
      <c r="H26" s="47"/>
      <c r="I26" s="165"/>
      <c r="J26" s="47"/>
      <c r="K26" s="170"/>
      <c r="L26" s="12"/>
      <c r="M26" s="307"/>
      <c r="N26" s="179">
        <f t="shared" si="0"/>
        <v>0</v>
      </c>
      <c r="O26" s="191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</row>
    <row r="27" spans="1:33" s="52" customFormat="1" ht="17.100000000000001" customHeight="1">
      <c r="A27" s="43"/>
      <c r="B27" s="43"/>
      <c r="C27" s="43"/>
      <c r="D27" s="44">
        <v>4140</v>
      </c>
      <c r="E27" s="45" t="s">
        <v>25</v>
      </c>
      <c r="F27" s="46"/>
      <c r="G27" s="49">
        <v>50</v>
      </c>
      <c r="H27" s="47"/>
      <c r="I27" s="48">
        <v>26</v>
      </c>
      <c r="J27" s="47"/>
      <c r="K27" s="170">
        <v>40</v>
      </c>
      <c r="L27" s="314"/>
      <c r="M27" s="307"/>
      <c r="N27" s="179">
        <f t="shared" si="0"/>
        <v>-10</v>
      </c>
      <c r="O27" s="191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</row>
    <row r="28" spans="1:33" s="52" customFormat="1" ht="17.100000000000001" customHeight="1">
      <c r="A28" s="43"/>
      <c r="B28" s="43"/>
      <c r="C28" s="43"/>
      <c r="D28" s="44">
        <v>4141</v>
      </c>
      <c r="E28" s="45" t="s">
        <v>26</v>
      </c>
      <c r="F28" s="46"/>
      <c r="G28" s="49">
        <v>120</v>
      </c>
      <c r="H28" s="47"/>
      <c r="I28" s="48">
        <v>169</v>
      </c>
      <c r="J28" s="47"/>
      <c r="K28" s="170">
        <v>200</v>
      </c>
      <c r="L28" s="12"/>
      <c r="M28" s="307"/>
      <c r="N28" s="179">
        <f t="shared" si="0"/>
        <v>80</v>
      </c>
      <c r="O28" s="192"/>
    </row>
    <row r="29" spans="1:33" s="52" customFormat="1" ht="17.100000000000001" customHeight="1">
      <c r="A29" s="43"/>
      <c r="B29" s="43"/>
      <c r="C29" s="43"/>
      <c r="D29" s="44">
        <v>4142</v>
      </c>
      <c r="E29" s="45" t="s">
        <v>27</v>
      </c>
      <c r="F29" s="46"/>
      <c r="G29" s="49">
        <v>220</v>
      </c>
      <c r="H29" s="47"/>
      <c r="I29" s="48">
        <v>114</v>
      </c>
      <c r="J29" s="47"/>
      <c r="K29" s="170">
        <v>170</v>
      </c>
      <c r="L29" s="314"/>
      <c r="M29" s="307"/>
      <c r="N29" s="179">
        <f t="shared" si="0"/>
        <v>-50</v>
      </c>
      <c r="O29" s="192"/>
    </row>
    <row r="30" spans="1:33" s="52" customFormat="1" ht="17.100000000000001" customHeight="1">
      <c r="A30" s="43"/>
      <c r="B30" s="43"/>
      <c r="C30" s="43"/>
      <c r="D30" s="44" t="s">
        <v>28</v>
      </c>
      <c r="E30" s="45" t="s">
        <v>29</v>
      </c>
      <c r="F30" s="46"/>
      <c r="G30" s="49">
        <v>2000</v>
      </c>
      <c r="H30" s="47"/>
      <c r="I30" s="48">
        <v>0</v>
      </c>
      <c r="J30" s="47"/>
      <c r="K30" s="170">
        <v>1250</v>
      </c>
      <c r="L30" s="314"/>
      <c r="M30" s="307" t="s">
        <v>143</v>
      </c>
      <c r="N30" s="179">
        <f t="shared" si="0"/>
        <v>-750</v>
      </c>
      <c r="O30" s="192"/>
    </row>
    <row r="31" spans="1:33" s="52" customFormat="1" ht="17.100000000000001" customHeight="1">
      <c r="A31" s="43"/>
      <c r="B31" s="43"/>
      <c r="C31" s="43"/>
      <c r="D31" s="44">
        <v>4145</v>
      </c>
      <c r="E31" s="45" t="s">
        <v>31</v>
      </c>
      <c r="F31" s="46"/>
      <c r="G31" s="49">
        <v>20</v>
      </c>
      <c r="H31" s="47"/>
      <c r="I31" s="48">
        <v>48</v>
      </c>
      <c r="J31" s="47"/>
      <c r="K31" s="170">
        <v>100</v>
      </c>
      <c r="L31" s="12"/>
      <c r="M31" s="307"/>
      <c r="N31" s="179">
        <f t="shared" si="0"/>
        <v>80</v>
      </c>
      <c r="O31" s="192"/>
    </row>
    <row r="32" spans="1:33" s="52" customFormat="1" ht="17.100000000000001" customHeight="1">
      <c r="A32" s="43"/>
      <c r="B32" s="43"/>
      <c r="C32" s="43"/>
      <c r="D32" s="44">
        <v>4146</v>
      </c>
      <c r="E32" s="45" t="s">
        <v>32</v>
      </c>
      <c r="F32" s="46"/>
      <c r="G32" s="49">
        <v>150</v>
      </c>
      <c r="H32" s="47"/>
      <c r="I32" s="48">
        <v>298</v>
      </c>
      <c r="J32" s="47"/>
      <c r="K32" s="170">
        <v>500</v>
      </c>
      <c r="L32" s="12"/>
      <c r="M32" s="332" t="s">
        <v>157</v>
      </c>
      <c r="N32" s="179">
        <f>K32-G32</f>
        <v>350</v>
      </c>
      <c r="O32" s="192"/>
    </row>
    <row r="33" spans="1:16" s="52" customFormat="1" ht="17.100000000000001" customHeight="1">
      <c r="A33" s="43"/>
      <c r="B33" s="43"/>
      <c r="C33" s="43"/>
      <c r="D33" s="55"/>
      <c r="E33" s="56"/>
      <c r="F33" s="46"/>
      <c r="G33" s="163">
        <f>SUM(G13:G32)</f>
        <v>7380</v>
      </c>
      <c r="H33" s="58"/>
      <c r="I33" s="59">
        <f>SUM(I13:I32)</f>
        <v>5348</v>
      </c>
      <c r="J33" s="47"/>
      <c r="K33" s="59">
        <f>SUM(K13:K32)</f>
        <v>9215</v>
      </c>
      <c r="L33" s="60"/>
      <c r="M33" s="308"/>
      <c r="N33" s="57">
        <f>SUM(N13:N32)</f>
        <v>1835</v>
      </c>
      <c r="O33" s="192"/>
      <c r="P33" s="28"/>
    </row>
    <row r="34" spans="1:16" s="28" customFormat="1" ht="17.100000000000001" customHeight="1">
      <c r="A34" s="18"/>
      <c r="B34" s="18"/>
      <c r="C34" s="18"/>
      <c r="D34" s="30"/>
      <c r="E34" s="66" t="s">
        <v>33</v>
      </c>
      <c r="F34" s="67"/>
      <c r="G34" s="161"/>
      <c r="H34" s="42"/>
      <c r="I34" s="42"/>
      <c r="J34" s="42"/>
      <c r="K34" s="42"/>
      <c r="L34" s="27"/>
      <c r="M34" s="310"/>
      <c r="N34" s="161"/>
      <c r="O34" s="193"/>
      <c r="P34" s="52"/>
    </row>
    <row r="35" spans="1:16" s="52" customFormat="1" ht="17.100000000000001" customHeight="1">
      <c r="A35" s="43"/>
      <c r="B35" s="43"/>
      <c r="C35" s="43"/>
      <c r="D35" s="44">
        <v>4201</v>
      </c>
      <c r="E35" s="45" t="s">
        <v>34</v>
      </c>
      <c r="F35" s="46"/>
      <c r="G35" s="49">
        <v>1500</v>
      </c>
      <c r="H35" s="47"/>
      <c r="I35" s="48">
        <v>1500</v>
      </c>
      <c r="J35" s="47"/>
      <c r="K35" s="170">
        <v>1500</v>
      </c>
      <c r="L35" s="50"/>
      <c r="M35" s="307"/>
      <c r="N35" s="179">
        <f t="shared" ref="N35:N48" si="2">K35-G35</f>
        <v>0</v>
      </c>
      <c r="O35" s="192"/>
    </row>
    <row r="36" spans="1:16" s="52" customFormat="1" ht="17.100000000000001" customHeight="1">
      <c r="A36" s="43"/>
      <c r="B36" s="43"/>
      <c r="C36" s="43"/>
      <c r="D36" s="44">
        <v>4202</v>
      </c>
      <c r="E36" s="45" t="s">
        <v>35</v>
      </c>
      <c r="F36" s="46"/>
      <c r="G36" s="49">
        <v>1500</v>
      </c>
      <c r="H36" s="47"/>
      <c r="I36" s="48">
        <v>1500</v>
      </c>
      <c r="J36" s="47"/>
      <c r="K36" s="170">
        <v>1500</v>
      </c>
      <c r="L36" s="50"/>
      <c r="M36" s="307"/>
      <c r="N36" s="179">
        <f t="shared" si="2"/>
        <v>0</v>
      </c>
      <c r="O36" s="192"/>
    </row>
    <row r="37" spans="1:16" s="52" customFormat="1" ht="17.100000000000001" customHeight="1">
      <c r="A37" s="43"/>
      <c r="B37" s="43"/>
      <c r="C37" s="43"/>
      <c r="D37" s="44">
        <v>4203</v>
      </c>
      <c r="E37" s="45" t="s">
        <v>36</v>
      </c>
      <c r="F37" s="68"/>
      <c r="G37" s="49">
        <v>650</v>
      </c>
      <c r="H37" s="47"/>
      <c r="I37" s="48">
        <v>650</v>
      </c>
      <c r="J37" s="47"/>
      <c r="K37" s="170">
        <v>650</v>
      </c>
      <c r="L37" s="50"/>
      <c r="M37" s="307"/>
      <c r="N37" s="179">
        <f t="shared" si="2"/>
        <v>0</v>
      </c>
      <c r="O37" s="192"/>
    </row>
    <row r="38" spans="1:16" s="52" customFormat="1" ht="17.100000000000001" customHeight="1">
      <c r="A38" s="43"/>
      <c r="B38" s="43"/>
      <c r="C38" s="43"/>
      <c r="D38" s="44">
        <v>4204</v>
      </c>
      <c r="E38" s="45" t="s">
        <v>37</v>
      </c>
      <c r="F38" s="68"/>
      <c r="G38" s="49">
        <v>650</v>
      </c>
      <c r="H38" s="47"/>
      <c r="I38" s="48">
        <v>650</v>
      </c>
      <c r="J38" s="47"/>
      <c r="K38" s="170">
        <v>650</v>
      </c>
      <c r="L38" s="50"/>
      <c r="M38" s="307"/>
      <c r="N38" s="179">
        <f t="shared" si="2"/>
        <v>0</v>
      </c>
      <c r="O38" s="192"/>
    </row>
    <row r="39" spans="1:16" s="52" customFormat="1" ht="17.100000000000001" customHeight="1">
      <c r="A39" s="43"/>
      <c r="B39" s="43"/>
      <c r="C39" s="43"/>
      <c r="D39" s="44" t="s">
        <v>38</v>
      </c>
      <c r="E39" s="45" t="s">
        <v>39</v>
      </c>
      <c r="F39" s="46"/>
      <c r="G39" s="49">
        <v>200</v>
      </c>
      <c r="H39" s="47"/>
      <c r="I39" s="48">
        <v>200</v>
      </c>
      <c r="J39" s="47"/>
      <c r="K39" s="170">
        <v>200</v>
      </c>
      <c r="L39" s="50"/>
      <c r="M39" s="307"/>
      <c r="N39" s="179">
        <f t="shared" si="2"/>
        <v>0</v>
      </c>
      <c r="O39" s="192"/>
    </row>
    <row r="40" spans="1:16" s="52" customFormat="1" ht="17.100000000000001" customHeight="1">
      <c r="A40" s="43"/>
      <c r="B40" s="43"/>
      <c r="C40" s="43"/>
      <c r="D40" s="44">
        <v>4207</v>
      </c>
      <c r="E40" s="45" t="s">
        <v>40</v>
      </c>
      <c r="F40" s="46"/>
      <c r="G40" s="49">
        <v>350</v>
      </c>
      <c r="H40" s="47"/>
      <c r="I40" s="48">
        <v>0</v>
      </c>
      <c r="J40" s="47"/>
      <c r="K40" s="170">
        <v>350</v>
      </c>
      <c r="L40" s="50"/>
      <c r="M40" s="307"/>
      <c r="N40" s="179">
        <f t="shared" si="2"/>
        <v>0</v>
      </c>
      <c r="O40" s="192"/>
      <c r="P40" s="72"/>
    </row>
    <row r="41" spans="1:16" s="72" customFormat="1" ht="17.100000000000001" customHeight="1">
      <c r="A41" s="69"/>
      <c r="B41" s="69"/>
      <c r="C41" s="69"/>
      <c r="D41" s="44">
        <v>4209</v>
      </c>
      <c r="E41" s="45" t="s">
        <v>41</v>
      </c>
      <c r="F41" s="46"/>
      <c r="G41" s="49">
        <v>0</v>
      </c>
      <c r="H41" s="47"/>
      <c r="I41" s="48">
        <v>0</v>
      </c>
      <c r="J41" s="47"/>
      <c r="K41" s="170">
        <v>0</v>
      </c>
      <c r="L41" s="70"/>
      <c r="M41" s="311"/>
      <c r="N41" s="179">
        <f t="shared" si="2"/>
        <v>0</v>
      </c>
      <c r="O41" s="194"/>
      <c r="P41" s="52"/>
    </row>
    <row r="42" spans="1:16" s="52" customFormat="1" ht="17.100000000000001" customHeight="1">
      <c r="A42" s="43"/>
      <c r="B42" s="43"/>
      <c r="C42" s="43"/>
      <c r="D42" s="44">
        <v>4210</v>
      </c>
      <c r="E42" s="45" t="s">
        <v>42</v>
      </c>
      <c r="F42" s="46"/>
      <c r="G42" s="49">
        <v>1500</v>
      </c>
      <c r="H42" s="47"/>
      <c r="I42" s="48">
        <v>1500</v>
      </c>
      <c r="J42" s="47"/>
      <c r="K42" s="170">
        <v>1500</v>
      </c>
      <c r="L42" s="50"/>
      <c r="M42" s="307"/>
      <c r="N42" s="179">
        <f t="shared" si="2"/>
        <v>0</v>
      </c>
      <c r="O42" s="192"/>
    </row>
    <row r="43" spans="1:16" s="52" customFormat="1" ht="17.100000000000001" customHeight="1">
      <c r="A43" s="43"/>
      <c r="B43" s="43"/>
      <c r="C43" s="43"/>
      <c r="D43" s="44">
        <v>4212</v>
      </c>
      <c r="E43" s="45" t="s">
        <v>43</v>
      </c>
      <c r="F43" s="46"/>
      <c r="G43" s="49">
        <v>200</v>
      </c>
      <c r="H43" s="47"/>
      <c r="I43" s="48">
        <v>200</v>
      </c>
      <c r="J43" s="47"/>
      <c r="K43" s="170">
        <v>200</v>
      </c>
      <c r="L43" s="50"/>
      <c r="M43" s="307"/>
      <c r="N43" s="179">
        <f t="shared" si="2"/>
        <v>0</v>
      </c>
      <c r="O43" s="192"/>
    </row>
    <row r="44" spans="1:16" s="52" customFormat="1" ht="17.100000000000001" customHeight="1">
      <c r="A44" s="43"/>
      <c r="B44" s="43"/>
      <c r="C44" s="43"/>
      <c r="D44" s="44" t="s">
        <v>38</v>
      </c>
      <c r="E44" s="45" t="s">
        <v>44</v>
      </c>
      <c r="F44" s="46"/>
      <c r="G44" s="49">
        <v>500</v>
      </c>
      <c r="H44" s="47"/>
      <c r="I44" s="48">
        <v>2800</v>
      </c>
      <c r="J44" s="47"/>
      <c r="K44" s="170">
        <v>2800</v>
      </c>
      <c r="L44" s="314"/>
      <c r="M44" s="307" t="s">
        <v>144</v>
      </c>
      <c r="N44" s="179">
        <f t="shared" si="2"/>
        <v>2300</v>
      </c>
      <c r="O44" s="192"/>
    </row>
    <row r="45" spans="1:16" s="52" customFormat="1" ht="17.100000000000001" customHeight="1">
      <c r="A45" s="43"/>
      <c r="B45" s="43"/>
      <c r="C45" s="43"/>
      <c r="D45" s="44">
        <v>4215</v>
      </c>
      <c r="E45" s="45" t="s">
        <v>45</v>
      </c>
      <c r="F45" s="46"/>
      <c r="G45" s="49">
        <v>2000</v>
      </c>
      <c r="H45" s="47"/>
      <c r="I45" s="48">
        <v>2000</v>
      </c>
      <c r="J45" s="47"/>
      <c r="K45" s="170">
        <v>2000</v>
      </c>
      <c r="L45" s="50"/>
      <c r="M45" s="307"/>
      <c r="N45" s="179">
        <f t="shared" si="2"/>
        <v>0</v>
      </c>
      <c r="O45" s="192"/>
    </row>
    <row r="46" spans="1:16" s="52" customFormat="1" ht="17.100000000000001" customHeight="1">
      <c r="A46" s="43"/>
      <c r="B46" s="43"/>
      <c r="C46" s="43"/>
      <c r="D46" s="44">
        <v>4206</v>
      </c>
      <c r="E46" s="45" t="s">
        <v>46</v>
      </c>
      <c r="F46" s="46"/>
      <c r="G46" s="49">
        <v>500</v>
      </c>
      <c r="H46" s="47"/>
      <c r="I46" s="48">
        <v>500</v>
      </c>
      <c r="J46" s="47"/>
      <c r="K46" s="170">
        <v>500</v>
      </c>
      <c r="L46" s="50"/>
      <c r="M46" s="307"/>
      <c r="N46" s="179">
        <f t="shared" si="2"/>
        <v>0</v>
      </c>
      <c r="O46" s="192"/>
    </row>
    <row r="47" spans="1:16" s="52" customFormat="1" ht="17.100000000000001" customHeight="1">
      <c r="A47" s="43"/>
      <c r="B47" s="43"/>
      <c r="C47" s="43"/>
      <c r="D47" s="55">
        <v>4211</v>
      </c>
      <c r="E47" s="45" t="s">
        <v>47</v>
      </c>
      <c r="F47" s="46"/>
      <c r="G47" s="54">
        <v>200</v>
      </c>
      <c r="H47" s="47"/>
      <c r="I47" s="48">
        <v>200</v>
      </c>
      <c r="J47" s="47"/>
      <c r="K47" s="170">
        <v>200</v>
      </c>
      <c r="L47" s="50"/>
      <c r="M47" s="308"/>
      <c r="N47" s="179">
        <f t="shared" si="2"/>
        <v>0</v>
      </c>
      <c r="O47" s="192"/>
    </row>
    <row r="48" spans="1:16" s="52" customFormat="1" ht="17.100000000000001" customHeight="1">
      <c r="A48" s="43"/>
      <c r="B48" s="43"/>
      <c r="C48" s="43"/>
      <c r="D48" s="55">
        <v>4216</v>
      </c>
      <c r="E48" s="45" t="s">
        <v>48</v>
      </c>
      <c r="F48" s="46"/>
      <c r="G48" s="54">
        <v>50</v>
      </c>
      <c r="H48" s="47"/>
      <c r="I48" s="48">
        <v>50</v>
      </c>
      <c r="J48" s="47"/>
      <c r="K48" s="170">
        <v>50</v>
      </c>
      <c r="L48" s="50"/>
      <c r="M48" s="308"/>
      <c r="N48" s="179">
        <f t="shared" si="2"/>
        <v>0</v>
      </c>
      <c r="O48" s="192"/>
    </row>
    <row r="49" spans="1:16" s="52" customFormat="1" ht="17.100000000000001" customHeight="1">
      <c r="A49" s="43"/>
      <c r="B49" s="43"/>
      <c r="C49" s="43"/>
      <c r="D49" s="55"/>
      <c r="F49" s="46"/>
      <c r="G49" s="57">
        <f>SUM(G35:G48)</f>
        <v>9800</v>
      </c>
      <c r="H49" s="58"/>
      <c r="I49" s="59">
        <f>SUM(I35:I48)</f>
        <v>11750</v>
      </c>
      <c r="J49" s="47"/>
      <c r="K49" s="59">
        <f>SUM(K35:K48)</f>
        <v>12100</v>
      </c>
      <c r="L49" s="50"/>
      <c r="M49" s="309"/>
      <c r="N49" s="57">
        <f>SUM(N35:N46)</f>
        <v>2300</v>
      </c>
      <c r="O49" s="192"/>
      <c r="P49" s="28"/>
    </row>
    <row r="50" spans="1:16" s="28" customFormat="1" ht="17.100000000000001" customHeight="1">
      <c r="A50" s="18"/>
      <c r="B50" s="18"/>
      <c r="C50" s="18"/>
      <c r="D50" s="30"/>
      <c r="E50" s="66" t="s">
        <v>49</v>
      </c>
      <c r="F50" s="67"/>
      <c r="G50" s="161"/>
      <c r="H50" s="42"/>
      <c r="I50" s="42"/>
      <c r="J50" s="42"/>
      <c r="K50" s="42"/>
      <c r="L50" s="60"/>
      <c r="M50" s="310"/>
      <c r="N50" s="161"/>
      <c r="O50" s="193"/>
      <c r="P50" s="52"/>
    </row>
    <row r="51" spans="1:16" s="52" customFormat="1" ht="17.100000000000001" customHeight="1">
      <c r="A51" s="43"/>
      <c r="B51" s="43"/>
      <c r="C51" s="43"/>
      <c r="D51" s="44">
        <v>4401</v>
      </c>
      <c r="E51" s="45" t="s">
        <v>50</v>
      </c>
      <c r="F51" s="46"/>
      <c r="G51" s="49">
        <v>50</v>
      </c>
      <c r="H51" s="47"/>
      <c r="I51" s="48">
        <v>50</v>
      </c>
      <c r="J51" s="47"/>
      <c r="K51" s="170">
        <v>50</v>
      </c>
      <c r="L51" s="27"/>
      <c r="M51" s="307"/>
      <c r="N51" s="179">
        <f t="shared" ref="N51:N52" si="3">K51-G51</f>
        <v>0</v>
      </c>
      <c r="O51" s="192"/>
    </row>
    <row r="52" spans="1:16" s="52" customFormat="1" ht="17.100000000000001" customHeight="1">
      <c r="A52" s="43"/>
      <c r="B52" s="43"/>
      <c r="C52" s="43"/>
      <c r="D52" s="44">
        <v>4405</v>
      </c>
      <c r="E52" s="45" t="s">
        <v>51</v>
      </c>
      <c r="F52" s="46"/>
      <c r="G52" s="49">
        <v>500</v>
      </c>
      <c r="H52" s="47"/>
      <c r="I52" s="48">
        <v>500</v>
      </c>
      <c r="J52" s="47"/>
      <c r="K52" s="170">
        <v>500</v>
      </c>
      <c r="L52" s="12"/>
      <c r="M52" s="307"/>
      <c r="N52" s="179">
        <f t="shared" si="3"/>
        <v>0</v>
      </c>
      <c r="O52" s="192"/>
    </row>
    <row r="53" spans="1:16" s="52" customFormat="1" ht="17.100000000000001" customHeight="1">
      <c r="A53" s="43"/>
      <c r="B53" s="43"/>
      <c r="C53" s="43"/>
      <c r="D53" s="55"/>
      <c r="E53" s="45"/>
      <c r="F53" s="46"/>
      <c r="G53" s="57">
        <f>SUM(G51:G52)</f>
        <v>550</v>
      </c>
      <c r="H53" s="58"/>
      <c r="I53" s="59">
        <f>SUM(I51:I52)</f>
        <v>550</v>
      </c>
      <c r="J53" s="47"/>
      <c r="K53" s="59">
        <f>SUM(K51:K52)</f>
        <v>550</v>
      </c>
      <c r="L53" s="12"/>
      <c r="M53" s="308"/>
      <c r="N53" s="57">
        <f>SUM(N51:N52)</f>
        <v>0</v>
      </c>
      <c r="O53" s="192"/>
    </row>
    <row r="54" spans="1:16" s="52" customFormat="1" ht="17.100000000000001" customHeight="1">
      <c r="A54" s="43"/>
      <c r="B54" s="43"/>
      <c r="C54" s="43"/>
      <c r="D54" s="44">
        <v>4608</v>
      </c>
      <c r="E54" s="66" t="s">
        <v>52</v>
      </c>
      <c r="F54" s="46"/>
      <c r="G54" s="162"/>
      <c r="H54" s="47"/>
      <c r="I54" s="48"/>
      <c r="J54" s="47"/>
      <c r="K54" s="48"/>
      <c r="L54" s="27"/>
      <c r="M54" s="307"/>
      <c r="N54" s="161"/>
      <c r="O54" s="192"/>
    </row>
    <row r="55" spans="1:16" s="52" customFormat="1" ht="17.100000000000001" customHeight="1">
      <c r="A55" s="43"/>
      <c r="B55" s="43"/>
      <c r="C55" s="43"/>
      <c r="D55" s="55" t="s">
        <v>38</v>
      </c>
      <c r="E55" s="45" t="s">
        <v>53</v>
      </c>
      <c r="F55" s="46"/>
      <c r="G55" s="54">
        <v>60</v>
      </c>
      <c r="H55" s="47"/>
      <c r="I55" s="47">
        <v>0</v>
      </c>
      <c r="J55" s="47"/>
      <c r="K55" s="171">
        <v>60</v>
      </c>
      <c r="L55" s="27"/>
      <c r="M55" s="308"/>
      <c r="N55" s="179">
        <f t="shared" ref="N55:N56" si="4">K55-G55</f>
        <v>0</v>
      </c>
      <c r="O55" s="192"/>
    </row>
    <row r="56" spans="1:16" s="52" customFormat="1" ht="17.100000000000001" customHeight="1">
      <c r="A56" s="43"/>
      <c r="B56" s="43"/>
      <c r="C56" s="43"/>
      <c r="D56" s="55"/>
      <c r="E56" s="56" t="s">
        <v>97</v>
      </c>
      <c r="F56" s="46"/>
      <c r="G56" s="54">
        <v>0</v>
      </c>
      <c r="H56" s="47"/>
      <c r="I56" s="47">
        <v>94</v>
      </c>
      <c r="J56" s="47"/>
      <c r="K56" s="171">
        <v>250</v>
      </c>
      <c r="L56" s="12"/>
      <c r="M56" s="307" t="s">
        <v>98</v>
      </c>
      <c r="N56" s="179">
        <f t="shared" si="4"/>
        <v>250</v>
      </c>
      <c r="O56" s="192"/>
    </row>
    <row r="57" spans="1:16" s="52" customFormat="1" ht="17.100000000000001" customHeight="1">
      <c r="A57" s="43"/>
      <c r="B57" s="43"/>
      <c r="C57" s="43"/>
      <c r="D57" s="55"/>
      <c r="E57" s="56"/>
      <c r="F57" s="46"/>
      <c r="G57" s="163">
        <f>SUM(G54:G56)</f>
        <v>60</v>
      </c>
      <c r="H57" s="58"/>
      <c r="I57" s="59">
        <f>SUM(I54:I56)</f>
        <v>94</v>
      </c>
      <c r="J57" s="47"/>
      <c r="K57" s="59">
        <f>SUM(K54:K56)</f>
        <v>310</v>
      </c>
      <c r="L57" s="12"/>
      <c r="M57" s="61"/>
      <c r="N57" s="163">
        <f>SUM(N55:N56)</f>
        <v>250</v>
      </c>
      <c r="O57" s="192"/>
      <c r="P57" s="281"/>
    </row>
    <row r="58" spans="1:16" s="281" customFormat="1" ht="17.25" customHeight="1">
      <c r="A58" s="277"/>
      <c r="B58" s="277"/>
      <c r="C58" s="277"/>
      <c r="D58" s="278"/>
      <c r="E58" s="290" t="s">
        <v>54</v>
      </c>
      <c r="F58" s="291"/>
      <c r="G58" s="292">
        <f>G57+G53+G49+G33+G11</f>
        <v>34015</v>
      </c>
      <c r="H58" s="293"/>
      <c r="I58" s="293">
        <f>I57+I53+I49+I33+I11</f>
        <v>33664</v>
      </c>
      <c r="J58" s="293"/>
      <c r="K58" s="293">
        <f>K57+K53+K49+K33+K11</f>
        <v>43425</v>
      </c>
      <c r="L58" s="279"/>
      <c r="M58" s="76" t="s">
        <v>55</v>
      </c>
      <c r="N58" s="292">
        <f>N57+N53+N49+N33+N11</f>
        <v>9410</v>
      </c>
      <c r="O58" s="280"/>
      <c r="P58" s="52"/>
    </row>
    <row r="59" spans="1:16" s="52" customFormat="1" ht="7.5" customHeight="1" thickBot="1">
      <c r="A59" s="43"/>
      <c r="B59" s="43"/>
      <c r="C59" s="43"/>
      <c r="D59" s="55"/>
      <c r="E59" s="287"/>
      <c r="F59" s="286"/>
      <c r="G59" s="288"/>
      <c r="H59" s="289"/>
      <c r="I59" s="289"/>
      <c r="J59" s="289"/>
      <c r="K59" s="289"/>
      <c r="L59" s="75"/>
      <c r="M59" s="76"/>
      <c r="N59" s="200"/>
      <c r="O59" s="195"/>
      <c r="P59" s="2"/>
    </row>
    <row r="60" spans="1:16" s="2" customFormat="1" ht="8.1" customHeight="1" thickTop="1">
      <c r="A60" s="7"/>
      <c r="B60" s="7"/>
      <c r="C60" s="5"/>
      <c r="D60" s="80"/>
      <c r="E60" s="282"/>
      <c r="F60" s="81"/>
      <c r="G60" s="283"/>
      <c r="H60" s="83"/>
      <c r="I60" s="83"/>
      <c r="J60" s="83"/>
      <c r="K60" s="83"/>
      <c r="L60" s="82"/>
      <c r="M60" s="84"/>
      <c r="N60" s="82"/>
      <c r="O60" s="6"/>
    </row>
    <row r="61" spans="1:16" s="2" customFormat="1" ht="8.1" customHeight="1" thickBot="1">
      <c r="A61" s="7"/>
      <c r="C61" s="85"/>
      <c r="D61" s="86"/>
      <c r="E61" s="87"/>
      <c r="F61" s="87"/>
      <c r="G61" s="284"/>
      <c r="H61" s="89"/>
      <c r="I61" s="89"/>
      <c r="J61" s="89"/>
      <c r="K61" s="89"/>
      <c r="L61" s="274"/>
      <c r="M61" s="90"/>
      <c r="N61" s="88"/>
      <c r="O61" s="6"/>
    </row>
    <row r="62" spans="1:16" s="2" customFormat="1" ht="15" customHeight="1" thickTop="1">
      <c r="A62" s="7"/>
      <c r="B62" s="7"/>
      <c r="C62" s="91"/>
      <c r="D62" s="92"/>
      <c r="E62" s="93"/>
      <c r="F62" s="94"/>
      <c r="G62" s="285"/>
      <c r="H62" s="95"/>
      <c r="I62" s="95"/>
      <c r="J62" s="95"/>
      <c r="K62" s="95"/>
      <c r="L62" s="96"/>
      <c r="M62" s="84"/>
      <c r="N62" s="159"/>
      <c r="O62" s="186"/>
      <c r="P62" s="52"/>
    </row>
    <row r="63" spans="1:16" s="52" customFormat="1" ht="15.9" customHeight="1">
      <c r="A63" s="43"/>
      <c r="B63" s="43"/>
      <c r="C63" s="43"/>
      <c r="D63" s="55"/>
      <c r="E63" s="221" t="s">
        <v>56</v>
      </c>
      <c r="F63" s="46"/>
      <c r="G63" s="275">
        <f>G58</f>
        <v>34015</v>
      </c>
      <c r="H63" s="276"/>
      <c r="I63" s="276">
        <f>I58</f>
        <v>33664</v>
      </c>
      <c r="J63" s="276"/>
      <c r="K63" s="276">
        <f>K58</f>
        <v>43425</v>
      </c>
      <c r="L63" s="75"/>
      <c r="M63" s="35" t="s">
        <v>8</v>
      </c>
      <c r="N63" s="294">
        <f>N58</f>
        <v>9410</v>
      </c>
      <c r="O63" s="192"/>
      <c r="P63" s="28"/>
    </row>
    <row r="64" spans="1:16" s="28" customFormat="1" ht="17.100000000000001" customHeight="1">
      <c r="A64" s="18"/>
      <c r="B64" s="18"/>
      <c r="C64" s="18"/>
      <c r="D64" s="30"/>
      <c r="E64" s="66" t="s">
        <v>57</v>
      </c>
      <c r="F64" s="67"/>
      <c r="G64" s="161"/>
      <c r="H64" s="42"/>
      <c r="I64" s="42"/>
      <c r="J64" s="42"/>
      <c r="K64" s="42"/>
      <c r="L64" s="60"/>
      <c r="M64" s="63"/>
      <c r="N64" s="161"/>
      <c r="O64" s="193"/>
      <c r="P64" s="52"/>
    </row>
    <row r="65" spans="1:16" s="52" customFormat="1" ht="17.100000000000001" customHeight="1">
      <c r="A65" s="43"/>
      <c r="B65" s="43"/>
      <c r="C65" s="43"/>
      <c r="D65" s="44">
        <v>4301</v>
      </c>
      <c r="E65" s="45" t="s">
        <v>58</v>
      </c>
      <c r="F65" s="46"/>
      <c r="G65" s="49">
        <v>3250</v>
      </c>
      <c r="H65" s="47"/>
      <c r="I65" s="48">
        <v>2683</v>
      </c>
      <c r="J65" s="47"/>
      <c r="K65" s="170">
        <v>3100</v>
      </c>
      <c r="L65" s="314"/>
      <c r="M65" s="203"/>
      <c r="N65" s="179">
        <f t="shared" ref="N65:N77" si="5">K65-G65</f>
        <v>-150</v>
      </c>
      <c r="O65" s="192"/>
    </row>
    <row r="66" spans="1:16" s="52" customFormat="1" ht="17.100000000000001" customHeight="1">
      <c r="A66" s="43"/>
      <c r="B66" s="43"/>
      <c r="C66" s="43"/>
      <c r="D66" s="44">
        <v>4302</v>
      </c>
      <c r="E66" s="45" t="s">
        <v>59</v>
      </c>
      <c r="F66" s="46"/>
      <c r="G66" s="49">
        <v>150</v>
      </c>
      <c r="H66" s="47"/>
      <c r="I66" s="48">
        <v>71</v>
      </c>
      <c r="J66" s="47"/>
      <c r="K66" s="170">
        <v>150</v>
      </c>
      <c r="L66" s="12"/>
      <c r="M66" s="172"/>
      <c r="N66" s="179">
        <f t="shared" si="5"/>
        <v>0</v>
      </c>
      <c r="O66" s="192"/>
    </row>
    <row r="67" spans="1:16" s="52" customFormat="1" ht="17.100000000000001" customHeight="1">
      <c r="A67" s="43"/>
      <c r="B67" s="43"/>
      <c r="C67" s="43"/>
      <c r="D67" s="44">
        <v>4303</v>
      </c>
      <c r="E67" s="45" t="s">
        <v>60</v>
      </c>
      <c r="F67" s="46"/>
      <c r="G67" s="49">
        <v>0</v>
      </c>
      <c r="H67" s="47"/>
      <c r="I67" s="48">
        <v>0</v>
      </c>
      <c r="J67" s="47"/>
      <c r="K67" s="170">
        <v>375</v>
      </c>
      <c r="L67" s="12"/>
      <c r="M67" s="65"/>
      <c r="N67" s="179">
        <f t="shared" si="5"/>
        <v>375</v>
      </c>
      <c r="O67" s="192"/>
    </row>
    <row r="68" spans="1:16" s="52" customFormat="1" ht="17.100000000000001" customHeight="1">
      <c r="A68" s="43"/>
      <c r="B68" s="43"/>
      <c r="C68" s="43"/>
      <c r="D68" s="44">
        <v>4304</v>
      </c>
      <c r="E68" s="45" t="s">
        <v>61</v>
      </c>
      <c r="F68" s="46"/>
      <c r="G68" s="49">
        <v>1500</v>
      </c>
      <c r="H68" s="47"/>
      <c r="I68" s="48">
        <v>1500</v>
      </c>
      <c r="J68" s="47"/>
      <c r="K68" s="170">
        <v>1500</v>
      </c>
      <c r="L68" s="12"/>
      <c r="M68" s="147" t="s">
        <v>158</v>
      </c>
      <c r="N68" s="179">
        <f t="shared" si="5"/>
        <v>0</v>
      </c>
      <c r="O68" s="192"/>
    </row>
    <row r="69" spans="1:16" s="52" customFormat="1" ht="17.100000000000001" customHeight="1">
      <c r="A69" s="43"/>
      <c r="B69" s="43"/>
      <c r="C69" s="43"/>
      <c r="D69" s="44">
        <v>4305</v>
      </c>
      <c r="E69" s="45" t="s">
        <v>62</v>
      </c>
      <c r="F69" s="46"/>
      <c r="G69" s="54">
        <v>75</v>
      </c>
      <c r="H69" s="47"/>
      <c r="I69" s="47">
        <v>75</v>
      </c>
      <c r="J69" s="47"/>
      <c r="K69" s="171">
        <v>75</v>
      </c>
      <c r="L69" s="314"/>
      <c r="M69" s="65"/>
      <c r="N69" s="180">
        <f t="shared" si="5"/>
        <v>0</v>
      </c>
      <c r="O69" s="192"/>
    </row>
    <row r="70" spans="1:16" s="52" customFormat="1" ht="17.100000000000001" customHeight="1">
      <c r="A70" s="43"/>
      <c r="B70" s="43"/>
      <c r="C70" s="43"/>
      <c r="D70" s="44">
        <v>4307</v>
      </c>
      <c r="E70" s="45" t="s">
        <v>63</v>
      </c>
      <c r="F70" s="46"/>
      <c r="G70" s="49">
        <v>1000</v>
      </c>
      <c r="H70" s="47"/>
      <c r="I70" s="48">
        <v>82</v>
      </c>
      <c r="J70" s="47"/>
      <c r="K70" s="170">
        <v>5500</v>
      </c>
      <c r="L70" s="314"/>
      <c r="M70" s="307" t="s">
        <v>159</v>
      </c>
      <c r="N70" s="179">
        <f t="shared" si="5"/>
        <v>4500</v>
      </c>
      <c r="O70" s="192"/>
    </row>
    <row r="71" spans="1:16" s="52" customFormat="1" ht="17.100000000000001" customHeight="1">
      <c r="A71" s="43"/>
      <c r="B71" s="43"/>
      <c r="C71" s="43"/>
      <c r="D71" s="44">
        <v>4308</v>
      </c>
      <c r="E71" s="45" t="s">
        <v>160</v>
      </c>
      <c r="F71" s="46"/>
      <c r="G71" s="49">
        <v>500</v>
      </c>
      <c r="H71" s="47"/>
      <c r="I71" s="48">
        <v>964</v>
      </c>
      <c r="J71" s="47"/>
      <c r="K71" s="170">
        <v>1863</v>
      </c>
      <c r="L71" s="314"/>
      <c r="M71" s="307" t="s">
        <v>161</v>
      </c>
      <c r="N71" s="179">
        <f t="shared" si="5"/>
        <v>1363</v>
      </c>
      <c r="O71" s="192"/>
    </row>
    <row r="72" spans="1:16" s="52" customFormat="1" ht="17.100000000000001" customHeight="1">
      <c r="A72" s="43"/>
      <c r="B72" s="43"/>
      <c r="C72" s="43"/>
      <c r="D72" s="44">
        <v>4309</v>
      </c>
      <c r="E72" s="45" t="s">
        <v>93</v>
      </c>
      <c r="F72" s="46"/>
      <c r="G72" s="49">
        <v>292</v>
      </c>
      <c r="H72" s="47"/>
      <c r="I72" s="48">
        <v>293</v>
      </c>
      <c r="J72" s="47"/>
      <c r="K72" s="170">
        <v>293</v>
      </c>
      <c r="L72" s="12"/>
      <c r="M72" s="307"/>
      <c r="N72" s="179">
        <f t="shared" si="5"/>
        <v>1</v>
      </c>
      <c r="O72" s="192"/>
    </row>
    <row r="73" spans="1:16" s="52" customFormat="1" ht="17.100000000000001" customHeight="1">
      <c r="A73" s="43"/>
      <c r="B73" s="43"/>
      <c r="C73" s="43"/>
      <c r="D73" s="44">
        <v>4312</v>
      </c>
      <c r="E73" s="45" t="s">
        <v>94</v>
      </c>
      <c r="F73" s="46"/>
      <c r="G73" s="49">
        <v>0</v>
      </c>
      <c r="H73" s="47"/>
      <c r="I73" s="48">
        <v>50</v>
      </c>
      <c r="J73" s="47"/>
      <c r="K73" s="170">
        <v>50</v>
      </c>
      <c r="L73" s="12"/>
      <c r="M73" s="312"/>
      <c r="N73" s="179">
        <f t="shared" si="5"/>
        <v>50</v>
      </c>
      <c r="O73" s="192"/>
    </row>
    <row r="74" spans="1:16" s="52" customFormat="1" ht="17.100000000000001" customHeight="1">
      <c r="A74" s="43"/>
      <c r="B74" s="43"/>
      <c r="C74" s="43"/>
      <c r="D74" s="44">
        <v>4313</v>
      </c>
      <c r="E74" s="45" t="s">
        <v>152</v>
      </c>
      <c r="F74" s="46"/>
      <c r="G74" s="49">
        <v>13850</v>
      </c>
      <c r="H74" s="47"/>
      <c r="I74" s="48">
        <v>1470</v>
      </c>
      <c r="J74" s="47"/>
      <c r="K74" s="170">
        <v>12070</v>
      </c>
      <c r="L74" s="314" t="s">
        <v>147</v>
      </c>
      <c r="M74" s="307" t="s">
        <v>176</v>
      </c>
      <c r="N74" s="179">
        <f t="shared" si="5"/>
        <v>-1780</v>
      </c>
      <c r="O74" s="192"/>
    </row>
    <row r="75" spans="1:16" s="52" customFormat="1" ht="17.100000000000001" customHeight="1">
      <c r="A75" s="43"/>
      <c r="B75" s="43"/>
      <c r="C75" s="43"/>
      <c r="D75" s="44">
        <v>4314</v>
      </c>
      <c r="E75" s="45" t="s">
        <v>120</v>
      </c>
      <c r="F75" s="46"/>
      <c r="G75" s="49">
        <v>0</v>
      </c>
      <c r="H75" s="47"/>
      <c r="I75" s="48">
        <v>0</v>
      </c>
      <c r="J75" s="47"/>
      <c r="K75" s="170">
        <v>0</v>
      </c>
      <c r="L75" s="314"/>
      <c r="M75" s="307" t="s">
        <v>163</v>
      </c>
      <c r="N75" s="183">
        <f t="shared" si="5"/>
        <v>0</v>
      </c>
      <c r="O75" s="192"/>
    </row>
    <row r="76" spans="1:16" s="52" customFormat="1" ht="17.100000000000001" customHeight="1">
      <c r="A76" s="43"/>
      <c r="B76" s="43"/>
      <c r="C76" s="43"/>
      <c r="D76" s="44">
        <v>4315</v>
      </c>
      <c r="E76" s="45" t="s">
        <v>117</v>
      </c>
      <c r="F76" s="46"/>
      <c r="G76" s="49">
        <v>0</v>
      </c>
      <c r="H76" s="47"/>
      <c r="I76" s="48">
        <v>0</v>
      </c>
      <c r="J76" s="47"/>
      <c r="K76" s="170">
        <v>0</v>
      </c>
      <c r="L76" s="314"/>
      <c r="M76" s="307" t="s">
        <v>163</v>
      </c>
      <c r="N76" s="180">
        <f t="shared" si="5"/>
        <v>0</v>
      </c>
      <c r="O76" s="192"/>
    </row>
    <row r="77" spans="1:16" s="52" customFormat="1" ht="17.100000000000001" customHeight="1">
      <c r="A77" s="43"/>
      <c r="B77" s="43"/>
      <c r="C77" s="43"/>
      <c r="D77" s="44">
        <v>4310</v>
      </c>
      <c r="E77" s="45" t="s">
        <v>66</v>
      </c>
      <c r="F77" s="46"/>
      <c r="G77" s="49">
        <v>250</v>
      </c>
      <c r="H77" s="47"/>
      <c r="I77" s="48">
        <v>66</v>
      </c>
      <c r="J77" s="47"/>
      <c r="K77" s="170">
        <v>150</v>
      </c>
      <c r="L77" s="314"/>
      <c r="M77" s="307"/>
      <c r="N77" s="180">
        <f t="shared" si="5"/>
        <v>-100</v>
      </c>
      <c r="O77" s="192"/>
    </row>
    <row r="78" spans="1:16" s="52" customFormat="1" ht="17.100000000000001" customHeight="1">
      <c r="A78" s="43"/>
      <c r="B78" s="43"/>
      <c r="C78" s="43"/>
      <c r="D78" s="97"/>
      <c r="E78" s="98"/>
      <c r="F78" s="46"/>
      <c r="G78" s="163">
        <f>SUM(G65:G77)</f>
        <v>20867</v>
      </c>
      <c r="H78" s="58"/>
      <c r="I78" s="59">
        <f>SUM(I65:I77)</f>
        <v>7254</v>
      </c>
      <c r="J78" s="47"/>
      <c r="K78" s="59">
        <f>SUM(K65:K77)</f>
        <v>25126</v>
      </c>
      <c r="L78" s="12"/>
      <c r="M78" s="61"/>
      <c r="N78" s="59">
        <f>SUM(N65:N77)</f>
        <v>4259</v>
      </c>
      <c r="O78" s="192"/>
    </row>
    <row r="79" spans="1:16" s="52" customFormat="1" ht="5.0999999999999996" customHeight="1">
      <c r="A79" s="43"/>
      <c r="B79" s="43"/>
      <c r="C79" s="43"/>
      <c r="D79" s="55"/>
      <c r="E79" s="99"/>
      <c r="F79" s="46"/>
      <c r="G79" s="160"/>
      <c r="H79" s="58"/>
      <c r="I79" s="58"/>
      <c r="J79" s="58"/>
      <c r="K79" s="58"/>
      <c r="L79" s="60"/>
      <c r="M79" s="61"/>
      <c r="N79" s="58"/>
      <c r="O79" s="192"/>
    </row>
    <row r="80" spans="1:16" s="52" customFormat="1" ht="17.100000000000001" customHeight="1">
      <c r="A80" s="43"/>
      <c r="B80" s="43"/>
      <c r="C80" s="43"/>
      <c r="D80" s="272">
        <v>4800</v>
      </c>
      <c r="E80" s="273" t="s">
        <v>88</v>
      </c>
      <c r="F80" s="46"/>
      <c r="G80" s="269">
        <v>0</v>
      </c>
      <c r="H80" s="47"/>
      <c r="I80" s="270">
        <v>96</v>
      </c>
      <c r="J80" s="47"/>
      <c r="K80" s="271">
        <v>250</v>
      </c>
      <c r="L80" s="12"/>
      <c r="M80" s="204"/>
      <c r="N80" s="179">
        <v>250</v>
      </c>
      <c r="O80" s="192"/>
      <c r="P80" s="2"/>
    </row>
    <row r="81" spans="1:17" s="2" customFormat="1" ht="5.0999999999999996" customHeight="1" thickBot="1">
      <c r="A81" s="7"/>
      <c r="B81" s="7"/>
      <c r="C81" s="7"/>
      <c r="D81" s="100"/>
      <c r="E81" s="15"/>
      <c r="F81" s="15"/>
      <c r="G81" s="12"/>
      <c r="H81" s="12"/>
      <c r="I81" s="12"/>
      <c r="J81" s="12"/>
      <c r="K81" s="12"/>
      <c r="L81" s="13"/>
      <c r="M81" s="63"/>
      <c r="N81" s="202"/>
      <c r="O81" s="188"/>
    </row>
    <row r="82" spans="1:17" s="2" customFormat="1" ht="17.100000000000001" customHeight="1" thickBot="1">
      <c r="A82" s="7"/>
      <c r="B82" s="7"/>
      <c r="C82" s="7"/>
      <c r="D82" s="100"/>
      <c r="E82" s="101" t="s">
        <v>68</v>
      </c>
      <c r="F82" s="78"/>
      <c r="G82" s="102">
        <f>SUM(G80+G78+G57+G53+G49+G33+G11)</f>
        <v>54882</v>
      </c>
      <c r="H82" s="60"/>
      <c r="I82" s="103">
        <f>SUM(I80+I78+I57+I53+I49+I33+I11)</f>
        <v>41014</v>
      </c>
      <c r="J82" s="12"/>
      <c r="K82" s="103">
        <f>SUM(K80+K78+K57+K53+K49+K33+K11)</f>
        <v>68801</v>
      </c>
      <c r="L82" s="314"/>
      <c r="M82" s="104"/>
      <c r="N82" s="103">
        <f>SUM(N80+N78+N57+N53+N49+N33+N11)</f>
        <v>13919</v>
      </c>
      <c r="O82" s="188"/>
      <c r="Q82" s="184">
        <f>K82-G82</f>
        <v>13919</v>
      </c>
    </row>
    <row r="83" spans="1:17" s="2" customFormat="1" ht="5.0999999999999996" customHeight="1" thickBot="1">
      <c r="A83" s="7"/>
      <c r="B83" s="7"/>
      <c r="C83" s="105"/>
      <c r="D83" s="86"/>
      <c r="E83" s="87"/>
      <c r="F83" s="87"/>
      <c r="G83" s="106"/>
      <c r="H83" s="106"/>
      <c r="I83" s="106"/>
      <c r="J83" s="106"/>
      <c r="K83" s="106"/>
      <c r="L83" s="75"/>
      <c r="M83" s="90"/>
      <c r="N83" s="222"/>
      <c r="O83" s="201"/>
    </row>
    <row r="84" spans="1:17" s="2" customFormat="1" ht="15" customHeight="1" thickTop="1" thickBot="1">
      <c r="C84" s="5"/>
      <c r="D84" s="81"/>
      <c r="E84" s="81"/>
      <c r="F84" s="81"/>
      <c r="G84" s="111"/>
      <c r="H84" s="111"/>
      <c r="I84" s="111"/>
      <c r="J84" s="111"/>
      <c r="K84" s="111"/>
      <c r="L84" s="133"/>
      <c r="M84" s="134"/>
      <c r="N84" s="187"/>
      <c r="O84" s="6"/>
    </row>
    <row r="85" spans="1:17" s="2" customFormat="1" ht="5.0999999999999996" customHeight="1" thickTop="1">
      <c r="C85" s="107"/>
      <c r="D85" s="108"/>
      <c r="E85" s="109"/>
      <c r="F85" s="81"/>
      <c r="G85" s="110"/>
      <c r="H85" s="111"/>
      <c r="I85" s="111"/>
      <c r="J85" s="111"/>
      <c r="K85" s="110"/>
      <c r="L85" s="111"/>
      <c r="M85" s="84"/>
      <c r="N85" s="205"/>
      <c r="O85" s="186"/>
      <c r="P85" s="28"/>
    </row>
    <row r="86" spans="1:17" s="28" customFormat="1" ht="17.100000000000001" customHeight="1">
      <c r="C86" s="18"/>
      <c r="D86" s="19"/>
      <c r="E86" s="20"/>
      <c r="F86" s="21"/>
      <c r="G86" s="25" t="s">
        <v>1</v>
      </c>
      <c r="H86" s="32"/>
      <c r="I86" s="218" t="s">
        <v>2</v>
      </c>
      <c r="J86" s="22"/>
      <c r="K86" s="167" t="s">
        <v>3</v>
      </c>
      <c r="L86" s="13"/>
      <c r="M86" s="209" t="s">
        <v>102</v>
      </c>
      <c r="N86" s="33"/>
      <c r="O86" s="193"/>
    </row>
    <row r="87" spans="1:17" s="28" customFormat="1" ht="17.100000000000001" customHeight="1">
      <c r="C87" s="18"/>
      <c r="D87" s="30" t="s">
        <v>4</v>
      </c>
      <c r="E87" s="31" t="s">
        <v>69</v>
      </c>
      <c r="F87" s="22"/>
      <c r="G87" s="34" t="s">
        <v>6</v>
      </c>
      <c r="H87" s="32"/>
      <c r="I87" s="219" t="s">
        <v>123</v>
      </c>
      <c r="J87" s="22"/>
      <c r="K87" s="168" t="s">
        <v>7</v>
      </c>
      <c r="L87" s="26"/>
      <c r="M87" s="210"/>
      <c r="N87" s="33" t="s">
        <v>124</v>
      </c>
      <c r="O87" s="193"/>
    </row>
    <row r="88" spans="1:17" s="28" customFormat="1" ht="17.100000000000001" customHeight="1">
      <c r="C88" s="18"/>
      <c r="D88" s="36"/>
      <c r="E88" s="37"/>
      <c r="F88" s="21"/>
      <c r="G88" s="39" t="s">
        <v>9</v>
      </c>
      <c r="H88" s="22"/>
      <c r="I88" s="220" t="s">
        <v>140</v>
      </c>
      <c r="J88" s="22"/>
      <c r="K88" s="169" t="s">
        <v>9</v>
      </c>
      <c r="L88" s="26"/>
      <c r="M88" s="209"/>
      <c r="N88" s="181"/>
      <c r="O88" s="193"/>
      <c r="P88" s="52"/>
    </row>
    <row r="89" spans="1:17" s="52" customFormat="1" ht="9.9" customHeight="1">
      <c r="C89" s="43"/>
      <c r="D89" s="55"/>
      <c r="E89" s="56"/>
      <c r="F89" s="46"/>
      <c r="G89" s="166"/>
      <c r="H89" s="47"/>
      <c r="I89" s="47"/>
      <c r="J89" s="47"/>
      <c r="K89" s="47"/>
      <c r="L89" s="26"/>
      <c r="M89" s="61"/>
      <c r="N89" s="207"/>
      <c r="O89" s="192"/>
    </row>
    <row r="90" spans="1:17" s="52" customFormat="1" ht="17.100000000000001" customHeight="1">
      <c r="C90" s="43"/>
      <c r="D90" s="112">
        <v>1076</v>
      </c>
      <c r="E90" s="45" t="s">
        <v>70</v>
      </c>
      <c r="F90" s="113"/>
      <c r="G90" s="49">
        <v>62000</v>
      </c>
      <c r="H90" s="47"/>
      <c r="I90" s="48">
        <v>62000</v>
      </c>
      <c r="J90" s="47"/>
      <c r="K90" s="170">
        <v>62000</v>
      </c>
      <c r="L90" s="12"/>
      <c r="M90" s="51"/>
      <c r="N90" s="179">
        <f t="shared" ref="N90:N96" si="6">K90-G90</f>
        <v>0</v>
      </c>
      <c r="O90" s="192"/>
    </row>
    <row r="91" spans="1:17" s="52" customFormat="1" ht="17.100000000000001" customHeight="1">
      <c r="C91" s="43"/>
      <c r="D91" s="55">
        <v>1000</v>
      </c>
      <c r="E91" s="45" t="s">
        <v>139</v>
      </c>
      <c r="F91" s="113"/>
      <c r="G91" s="49">
        <v>0</v>
      </c>
      <c r="H91" s="47"/>
      <c r="I91" s="48">
        <v>289</v>
      </c>
      <c r="J91" s="47"/>
      <c r="K91" s="170">
        <v>289</v>
      </c>
      <c r="L91" s="314"/>
      <c r="M91" s="51" t="s">
        <v>141</v>
      </c>
      <c r="N91" s="179">
        <f t="shared" si="6"/>
        <v>289</v>
      </c>
      <c r="O91" s="192"/>
    </row>
    <row r="92" spans="1:17" s="52" customFormat="1" ht="17.100000000000001" customHeight="1">
      <c r="C92" s="43"/>
      <c r="D92" s="114">
        <v>1078</v>
      </c>
      <c r="E92" s="45" t="s">
        <v>151</v>
      </c>
      <c r="F92" s="113"/>
      <c r="G92" s="49">
        <v>0</v>
      </c>
      <c r="H92" s="47"/>
      <c r="I92" s="48">
        <v>0</v>
      </c>
      <c r="J92" s="47"/>
      <c r="K92" s="170">
        <v>0</v>
      </c>
      <c r="L92" s="12"/>
      <c r="M92" s="65"/>
      <c r="N92" s="179">
        <f t="shared" si="6"/>
        <v>0</v>
      </c>
      <c r="O92" s="192"/>
    </row>
    <row r="93" spans="1:17" s="52" customFormat="1" ht="17.100000000000001" customHeight="1">
      <c r="C93" s="43"/>
      <c r="D93" s="114">
        <v>1080</v>
      </c>
      <c r="E93" s="45" t="s">
        <v>73</v>
      </c>
      <c r="F93" s="113"/>
      <c r="G93" s="49">
        <v>0</v>
      </c>
      <c r="H93" s="47"/>
      <c r="I93" s="48">
        <v>0</v>
      </c>
      <c r="J93" s="47"/>
      <c r="K93" s="170">
        <v>0</v>
      </c>
      <c r="L93" s="314"/>
      <c r="M93" s="307" t="s">
        <v>164</v>
      </c>
      <c r="N93" s="179">
        <f t="shared" si="6"/>
        <v>0</v>
      </c>
      <c r="O93" s="192"/>
    </row>
    <row r="94" spans="1:17" s="52" customFormat="1" ht="17.100000000000001" customHeight="1">
      <c r="C94" s="43"/>
      <c r="D94" s="114">
        <v>1081</v>
      </c>
      <c r="E94" s="115" t="s">
        <v>74</v>
      </c>
      <c r="F94" s="113"/>
      <c r="G94" s="49">
        <v>3850</v>
      </c>
      <c r="H94" s="47"/>
      <c r="I94" s="48">
        <v>0</v>
      </c>
      <c r="J94" s="47"/>
      <c r="K94" s="170">
        <v>3850</v>
      </c>
      <c r="L94" s="12"/>
      <c r="M94" s="307" t="s">
        <v>165</v>
      </c>
      <c r="N94" s="179">
        <f t="shared" si="6"/>
        <v>0</v>
      </c>
      <c r="O94" s="192"/>
    </row>
    <row r="95" spans="1:17" s="52" customFormat="1" ht="17.100000000000001" customHeight="1">
      <c r="C95" s="43"/>
      <c r="D95" s="44">
        <v>1092</v>
      </c>
      <c r="E95" s="45" t="s">
        <v>75</v>
      </c>
      <c r="F95" s="113"/>
      <c r="G95" s="49">
        <v>1000</v>
      </c>
      <c r="H95" s="47"/>
      <c r="I95" s="48">
        <v>0</v>
      </c>
      <c r="J95" s="47"/>
      <c r="K95" s="170">
        <v>1000</v>
      </c>
      <c r="L95" s="314"/>
      <c r="M95" s="307" t="s">
        <v>166</v>
      </c>
      <c r="N95" s="179">
        <f t="shared" si="6"/>
        <v>0</v>
      </c>
      <c r="O95" s="192"/>
    </row>
    <row r="96" spans="1:17" s="52" customFormat="1" ht="17.100000000000001" customHeight="1" thickBot="1">
      <c r="C96" s="43"/>
      <c r="D96" s="44">
        <v>1093</v>
      </c>
      <c r="E96" s="45" t="s">
        <v>76</v>
      </c>
      <c r="F96" s="113"/>
      <c r="G96" s="49">
        <v>10</v>
      </c>
      <c r="H96" s="47"/>
      <c r="I96" s="48">
        <v>8</v>
      </c>
      <c r="J96" s="47"/>
      <c r="K96" s="170">
        <v>10</v>
      </c>
      <c r="L96" s="12"/>
      <c r="M96" s="65"/>
      <c r="N96" s="179">
        <f t="shared" si="6"/>
        <v>0</v>
      </c>
      <c r="O96" s="192"/>
    </row>
    <row r="97" spans="1:16" s="52" customFormat="1" ht="17.100000000000001" customHeight="1" thickTop="1" thickBot="1">
      <c r="C97" s="43"/>
      <c r="D97" s="116"/>
      <c r="E97" s="117" t="s">
        <v>77</v>
      </c>
      <c r="F97" s="79"/>
      <c r="G97" s="118">
        <f>SUM(G90:G96)</f>
        <v>66860</v>
      </c>
      <c r="H97" s="60"/>
      <c r="I97" s="119">
        <f>SUM(I90:I96)</f>
        <v>62297</v>
      </c>
      <c r="J97" s="12"/>
      <c r="K97" s="119">
        <f>SUM(K90:K96)</f>
        <v>67149</v>
      </c>
      <c r="L97" s="314"/>
      <c r="M97" s="61"/>
      <c r="N97" s="223">
        <f>SUM(N89:N96)</f>
        <v>289</v>
      </c>
      <c r="O97" s="192"/>
    </row>
    <row r="98" spans="1:16" s="52" customFormat="1" ht="9.9" customHeight="1" thickTop="1" thickBot="1">
      <c r="C98" s="43"/>
      <c r="D98" s="77"/>
      <c r="E98" s="79"/>
      <c r="F98" s="79"/>
      <c r="G98" s="12"/>
      <c r="H98" s="12"/>
      <c r="I98" s="12"/>
      <c r="J98" s="12"/>
      <c r="K98" s="12"/>
      <c r="L98" s="12"/>
      <c r="M98" s="61"/>
      <c r="N98" s="197"/>
      <c r="O98" s="192"/>
    </row>
    <row r="99" spans="1:16" s="52" customFormat="1" ht="17.100000000000001" customHeight="1" thickTop="1" thickBot="1">
      <c r="C99" s="43"/>
      <c r="D99" s="77"/>
      <c r="E99" s="120" t="s">
        <v>78</v>
      </c>
      <c r="F99" s="79"/>
      <c r="G99" s="213">
        <f>G97-G82</f>
        <v>11978</v>
      </c>
      <c r="H99" s="122"/>
      <c r="I99" s="123">
        <f>I97-I82</f>
        <v>21283</v>
      </c>
      <c r="J99" s="12"/>
      <c r="K99" s="121">
        <f>K97-K82</f>
        <v>-1652</v>
      </c>
      <c r="L99" s="314"/>
      <c r="M99" s="60" t="s">
        <v>125</v>
      </c>
      <c r="N99" s="198">
        <f>N97-N82</f>
        <v>-13630</v>
      </c>
      <c r="O99" s="192"/>
      <c r="P99" s="124"/>
    </row>
    <row r="100" spans="1:16" s="124" customFormat="1" ht="17.100000000000001" customHeight="1" thickTop="1" thickBot="1">
      <c r="C100" s="125"/>
      <c r="D100" s="126"/>
      <c r="E100" s="127" t="s">
        <v>126</v>
      </c>
      <c r="F100" s="128"/>
      <c r="G100" s="129">
        <f>G99/G97</f>
        <v>0.17915046365539936</v>
      </c>
      <c r="H100" s="129"/>
      <c r="I100" s="129"/>
      <c r="J100" s="130"/>
      <c r="K100" s="129">
        <f>K99/K97</f>
        <v>-2.4602004497460871E-2</v>
      </c>
      <c r="L100" s="12"/>
      <c r="M100" s="131"/>
      <c r="N100" s="199"/>
      <c r="O100" s="206"/>
      <c r="P100" s="2"/>
    </row>
    <row r="101" spans="1:16" s="2" customFormat="1" ht="24" customHeight="1" thickTop="1" thickBot="1">
      <c r="C101" s="5"/>
      <c r="D101" s="81"/>
      <c r="E101" s="81"/>
      <c r="F101" s="81"/>
      <c r="G101" s="111"/>
      <c r="H101" s="111"/>
      <c r="I101" s="111"/>
      <c r="J101" s="111"/>
      <c r="K101" s="111"/>
      <c r="L101" s="134"/>
      <c r="M101" s="134"/>
      <c r="N101" s="187"/>
      <c r="O101" s="6"/>
    </row>
    <row r="102" spans="1:16" s="2" customFormat="1" ht="5.0999999999999996" customHeight="1" thickTop="1">
      <c r="A102" s="28"/>
      <c r="B102" s="28"/>
      <c r="C102" s="300"/>
      <c r="D102" s="245"/>
      <c r="E102" s="245"/>
      <c r="F102" s="245"/>
      <c r="G102" s="246"/>
      <c r="H102" s="246"/>
      <c r="I102" s="246"/>
      <c r="J102" s="246"/>
      <c r="K102" s="246"/>
      <c r="L102" s="247"/>
      <c r="M102" s="248"/>
      <c r="N102" s="224"/>
      <c r="O102" s="29"/>
      <c r="P102" s="28"/>
    </row>
    <row r="103" spans="1:16" s="28" customFormat="1" ht="17.100000000000001" customHeight="1">
      <c r="C103" s="301"/>
      <c r="D103" s="138" t="s">
        <v>133</v>
      </c>
      <c r="E103" s="135"/>
      <c r="F103" s="136"/>
      <c r="G103" s="295" t="s">
        <v>134</v>
      </c>
      <c r="H103" s="137"/>
      <c r="I103" s="23" t="s">
        <v>7</v>
      </c>
      <c r="J103" s="232"/>
      <c r="K103" s="167" t="s">
        <v>7</v>
      </c>
      <c r="L103" s="233"/>
      <c r="M103" s="334" t="s">
        <v>173</v>
      </c>
      <c r="N103" s="225"/>
      <c r="O103" s="29"/>
    </row>
    <row r="104" spans="1:16" s="28" customFormat="1" ht="17.100000000000001" customHeight="1">
      <c r="C104" s="301"/>
      <c r="D104" s="139" t="s">
        <v>80</v>
      </c>
      <c r="E104" s="234" t="s">
        <v>79</v>
      </c>
      <c r="F104" s="22"/>
      <c r="G104" s="296" t="s">
        <v>80</v>
      </c>
      <c r="H104" s="22"/>
      <c r="I104" s="32" t="s">
        <v>81</v>
      </c>
      <c r="J104" s="232"/>
      <c r="K104" s="168" t="s">
        <v>80</v>
      </c>
      <c r="L104" s="235"/>
      <c r="M104" s="335" t="s">
        <v>172</v>
      </c>
      <c r="N104" s="225"/>
      <c r="O104" s="29"/>
    </row>
    <row r="105" spans="1:16" s="28" customFormat="1" ht="17.100000000000001" customHeight="1">
      <c r="C105" s="301"/>
      <c r="D105" s="140" t="s">
        <v>129</v>
      </c>
      <c r="E105" s="37"/>
      <c r="F105" s="21"/>
      <c r="G105" s="297" t="s">
        <v>130</v>
      </c>
      <c r="H105" s="22"/>
      <c r="I105" s="38" t="s">
        <v>9</v>
      </c>
      <c r="J105" s="232"/>
      <c r="K105" s="298" t="s">
        <v>114</v>
      </c>
      <c r="L105" s="235"/>
      <c r="M105" s="251"/>
      <c r="N105" s="225"/>
      <c r="O105" s="29"/>
      <c r="P105" s="52"/>
    </row>
    <row r="106" spans="1:16" s="52" customFormat="1" ht="9.9" customHeight="1">
      <c r="C106" s="302"/>
      <c r="D106" s="237"/>
      <c r="E106" s="236"/>
      <c r="F106" s="236"/>
      <c r="G106" s="227"/>
      <c r="H106" s="237"/>
      <c r="I106" s="237"/>
      <c r="J106" s="237"/>
      <c r="K106" s="237"/>
      <c r="L106" s="235"/>
      <c r="M106" s="259"/>
      <c r="N106" s="267"/>
      <c r="O106" s="268"/>
      <c r="P106" s="141"/>
    </row>
    <row r="107" spans="1:16" s="141" customFormat="1" ht="5.0999999999999996" customHeight="1">
      <c r="C107" s="303"/>
      <c r="D107" s="143"/>
      <c r="E107" s="142"/>
      <c r="F107" s="46"/>
      <c r="G107" s="143"/>
      <c r="H107" s="144"/>
      <c r="I107" s="143"/>
      <c r="J107" s="239"/>
      <c r="K107" s="143"/>
      <c r="L107" s="237"/>
      <c r="M107" s="252"/>
      <c r="N107" s="226"/>
      <c r="O107" s="53"/>
    </row>
    <row r="108" spans="1:16" s="141" customFormat="1" ht="17.100000000000001" customHeight="1">
      <c r="C108" s="303"/>
      <c r="D108" s="145">
        <v>4772</v>
      </c>
      <c r="E108" s="45" t="s">
        <v>82</v>
      </c>
      <c r="F108" s="46"/>
      <c r="G108" s="145">
        <v>4772</v>
      </c>
      <c r="H108" s="144"/>
      <c r="I108" s="145">
        <f>K108-G108</f>
        <v>0</v>
      </c>
      <c r="J108" s="239"/>
      <c r="K108" s="145">
        <f>D110</f>
        <v>4772</v>
      </c>
      <c r="L108" s="240"/>
      <c r="M108" s="253"/>
      <c r="N108" s="227"/>
      <c r="O108" s="53"/>
    </row>
    <row r="109" spans="1:16" s="141" customFormat="1" ht="17.100000000000001" customHeight="1">
      <c r="C109" s="303"/>
      <c r="D109" s="145"/>
      <c r="E109" s="146" t="s">
        <v>83</v>
      </c>
      <c r="F109" s="239"/>
      <c r="G109" s="145">
        <f>G122-G120-G108</f>
        <v>15738</v>
      </c>
      <c r="H109" s="240"/>
      <c r="I109" s="145">
        <f>K109-G109</f>
        <v>-17230</v>
      </c>
      <c r="J109" s="239"/>
      <c r="K109" s="215">
        <f>D122+K99-SUM(K112:K118)-K108</f>
        <v>-1492</v>
      </c>
      <c r="L109" s="240"/>
      <c r="M109" s="254"/>
      <c r="N109" s="227"/>
      <c r="O109" s="53"/>
    </row>
    <row r="110" spans="1:16" s="141" customFormat="1" ht="17.100000000000001" customHeight="1">
      <c r="C110" s="303"/>
      <c r="D110" s="217">
        <v>4772</v>
      </c>
      <c r="E110" s="148" t="s">
        <v>84</v>
      </c>
      <c r="F110" s="239"/>
      <c r="G110" s="217">
        <f>SUM(G108:G109)</f>
        <v>20510</v>
      </c>
      <c r="H110" s="241"/>
      <c r="I110" s="149">
        <f>SUM(I108:I109)</f>
        <v>-17230</v>
      </c>
      <c r="J110" s="239"/>
      <c r="K110" s="216">
        <f>SUM(K108:K109)</f>
        <v>3280</v>
      </c>
      <c r="L110" s="239"/>
      <c r="M110" s="255"/>
      <c r="N110" s="228"/>
      <c r="O110" s="53"/>
    </row>
    <row r="111" spans="1:16" s="141" customFormat="1" ht="9.9" customHeight="1">
      <c r="C111" s="303"/>
      <c r="D111" s="145"/>
      <c r="E111" s="45"/>
      <c r="F111" s="46"/>
      <c r="G111" s="145"/>
      <c r="H111" s="144"/>
      <c r="I111" s="145"/>
      <c r="J111" s="239"/>
      <c r="K111" s="154"/>
      <c r="L111" s="239"/>
      <c r="M111" s="256"/>
      <c r="N111" s="227"/>
      <c r="O111" s="53"/>
    </row>
    <row r="112" spans="1:16" s="141" customFormat="1" ht="17.100000000000001" customHeight="1">
      <c r="C112" s="303"/>
      <c r="D112" s="145">
        <v>0</v>
      </c>
      <c r="E112" s="45" t="s">
        <v>85</v>
      </c>
      <c r="F112" s="46"/>
      <c r="G112" s="145">
        <v>500</v>
      </c>
      <c r="H112" s="144"/>
      <c r="I112" s="145">
        <f>K112-G112</f>
        <v>0</v>
      </c>
      <c r="J112" s="239"/>
      <c r="K112" s="145">
        <v>500</v>
      </c>
      <c r="L112" s="240"/>
      <c r="M112" s="257"/>
      <c r="N112" s="227"/>
      <c r="O112" s="53"/>
    </row>
    <row r="113" spans="1:17" s="141" customFormat="1" ht="17.100000000000001" customHeight="1">
      <c r="C113" s="303"/>
      <c r="D113" s="145">
        <v>4000</v>
      </c>
      <c r="E113" s="45" t="s">
        <v>86</v>
      </c>
      <c r="F113" s="46"/>
      <c r="G113" s="145">
        <v>4000</v>
      </c>
      <c r="H113" s="144"/>
      <c r="I113" s="145">
        <f>K113-G113</f>
        <v>0</v>
      </c>
      <c r="J113" s="239"/>
      <c r="K113" s="145">
        <v>4000</v>
      </c>
      <c r="L113" s="240"/>
      <c r="M113" s="258"/>
      <c r="N113" s="227"/>
      <c r="O113" s="53"/>
    </row>
    <row r="114" spans="1:17" s="141" customFormat="1" ht="17.100000000000001" customHeight="1">
      <c r="C114" s="303"/>
      <c r="D114" s="145">
        <v>5000</v>
      </c>
      <c r="E114" s="45" t="s">
        <v>87</v>
      </c>
      <c r="F114" s="46"/>
      <c r="G114" s="145">
        <v>5000</v>
      </c>
      <c r="H114" s="144"/>
      <c r="I114" s="145">
        <f>K114-G114</f>
        <v>0</v>
      </c>
      <c r="J114" s="239"/>
      <c r="K114" s="145">
        <v>5000</v>
      </c>
      <c r="L114" s="240"/>
      <c r="M114" s="258"/>
      <c r="N114" s="227"/>
      <c r="O114" s="53"/>
    </row>
    <row r="115" spans="1:17" s="141" customFormat="1" ht="17.100000000000001" customHeight="1">
      <c r="C115" s="303"/>
      <c r="D115" s="145">
        <v>500</v>
      </c>
      <c r="E115" s="45" t="s">
        <v>88</v>
      </c>
      <c r="F115" s="46"/>
      <c r="G115" s="145">
        <v>500</v>
      </c>
      <c r="H115" s="144"/>
      <c r="I115" s="145">
        <f>K115-G115</f>
        <v>-250</v>
      </c>
      <c r="J115" s="239"/>
      <c r="K115" s="145">
        <v>250</v>
      </c>
      <c r="L115" s="240"/>
      <c r="M115" s="258" t="s">
        <v>67</v>
      </c>
      <c r="N115" s="227"/>
      <c r="O115" s="53"/>
      <c r="P115" s="52"/>
    </row>
    <row r="116" spans="1:17" s="52" customFormat="1" ht="17.100000000000001" customHeight="1">
      <c r="C116" s="302"/>
      <c r="D116" s="145">
        <v>5000</v>
      </c>
      <c r="E116" s="115" t="s">
        <v>95</v>
      </c>
      <c r="F116" s="113"/>
      <c r="G116" s="145">
        <v>0</v>
      </c>
      <c r="H116" s="47"/>
      <c r="I116" s="48">
        <v>0</v>
      </c>
      <c r="J116" s="47"/>
      <c r="K116" s="48">
        <v>5000</v>
      </c>
      <c r="L116" s="237"/>
      <c r="M116" s="258" t="s">
        <v>167</v>
      </c>
      <c r="N116" s="227"/>
      <c r="O116" s="53"/>
      <c r="P116" s="141"/>
    </row>
    <row r="117" spans="1:17" s="52" customFormat="1" ht="17.100000000000001" customHeight="1">
      <c r="C117" s="302"/>
      <c r="D117" s="145">
        <v>0</v>
      </c>
      <c r="E117" s="115" t="s">
        <v>168</v>
      </c>
      <c r="F117" s="113"/>
      <c r="G117" s="145">
        <v>0</v>
      </c>
      <c r="H117" s="47"/>
      <c r="I117" s="48">
        <v>0</v>
      </c>
      <c r="J117" s="237"/>
      <c r="K117" s="48">
        <v>3850</v>
      </c>
      <c r="L117" s="237"/>
      <c r="M117" s="333" t="s">
        <v>113</v>
      </c>
      <c r="N117" s="227"/>
      <c r="O117" s="53"/>
      <c r="P117" s="141"/>
    </row>
    <row r="118" spans="1:17" s="141" customFormat="1" ht="17.100000000000001" customHeight="1">
      <c r="C118" s="303"/>
      <c r="D118" s="145">
        <v>4260</v>
      </c>
      <c r="E118" s="115" t="s">
        <v>73</v>
      </c>
      <c r="F118" s="46"/>
      <c r="G118" s="145">
        <v>5000</v>
      </c>
      <c r="H118" s="144"/>
      <c r="I118" s="145">
        <f>K118-G118</f>
        <v>-5000</v>
      </c>
      <c r="J118" s="239"/>
      <c r="K118" s="145">
        <v>0</v>
      </c>
      <c r="L118" s="314"/>
      <c r="M118" s="333" t="s">
        <v>164</v>
      </c>
      <c r="N118" s="227"/>
      <c r="O118" s="53"/>
    </row>
    <row r="119" spans="1:17" s="141" customFormat="1" ht="9.9" customHeight="1">
      <c r="C119" s="303"/>
      <c r="D119" s="144"/>
      <c r="E119" s="150"/>
      <c r="F119" s="46"/>
      <c r="G119" s="144"/>
      <c r="H119" s="240"/>
      <c r="I119" s="144"/>
      <c r="J119" s="239"/>
      <c r="K119" s="144"/>
      <c r="L119" s="240"/>
      <c r="M119" s="259"/>
      <c r="N119" s="227"/>
      <c r="O119" s="53"/>
    </row>
    <row r="120" spans="1:17" s="141" customFormat="1" ht="17.100000000000001" customHeight="1">
      <c r="C120" s="303"/>
      <c r="D120" s="217">
        <v>18760</v>
      </c>
      <c r="E120" s="151" t="s">
        <v>89</v>
      </c>
      <c r="F120" s="46"/>
      <c r="G120" s="217">
        <f>SUM(G112:G118)</f>
        <v>15000</v>
      </c>
      <c r="H120" s="242"/>
      <c r="I120" s="149">
        <f>SUM(I112:I118)</f>
        <v>-5250</v>
      </c>
      <c r="J120" s="239"/>
      <c r="K120" s="216">
        <f>SUM(K112:K118)</f>
        <v>18600</v>
      </c>
      <c r="L120" s="240"/>
      <c r="M120" s="260"/>
      <c r="N120" s="227"/>
      <c r="O120" s="53"/>
      <c r="P120"/>
    </row>
    <row r="121" spans="1:17" customFormat="1" ht="9.9" customHeight="1" thickBot="1">
      <c r="A121" s="152"/>
      <c r="B121" s="152"/>
      <c r="C121" s="304"/>
      <c r="D121" s="144"/>
      <c r="E121" s="153"/>
      <c r="F121" s="62"/>
      <c r="G121" s="144"/>
      <c r="H121" s="144"/>
      <c r="I121" s="144"/>
      <c r="J121" s="239"/>
      <c r="K121" s="154"/>
      <c r="L121" s="240"/>
      <c r="M121" s="261"/>
      <c r="N121" s="229"/>
      <c r="O121" s="29"/>
      <c r="P121" s="156"/>
    </row>
    <row r="122" spans="1:17" customFormat="1" ht="17.100000000000001" customHeight="1" thickTop="1" thickBot="1">
      <c r="A122" s="152"/>
      <c r="B122" s="152"/>
      <c r="C122" s="304"/>
      <c r="D122" s="329">
        <v>23532</v>
      </c>
      <c r="E122" s="155"/>
      <c r="F122" s="243"/>
      <c r="G122" s="214">
        <v>35510</v>
      </c>
      <c r="H122" s="242"/>
      <c r="I122" s="212">
        <f>K122-G122</f>
        <v>-13630</v>
      </c>
      <c r="J122" s="238"/>
      <c r="K122" s="121">
        <f>D122+K99</f>
        <v>21880</v>
      </c>
      <c r="L122" s="314"/>
      <c r="M122" s="262" t="s">
        <v>131</v>
      </c>
      <c r="N122" s="229"/>
      <c r="O122" s="29"/>
      <c r="P122" s="124"/>
    </row>
    <row r="123" spans="1:17" s="124" customFormat="1" ht="15" customHeight="1" thickTop="1" thickBot="1">
      <c r="C123" s="305"/>
      <c r="D123" s="263"/>
      <c r="E123" s="264"/>
      <c r="F123" s="264"/>
      <c r="G123" s="299" t="s">
        <v>132</v>
      </c>
      <c r="H123" s="299"/>
      <c r="I123" s="299"/>
      <c r="J123" s="299"/>
      <c r="K123" s="306">
        <f>K99</f>
        <v>-1652</v>
      </c>
      <c r="L123" s="265"/>
      <c r="M123" s="266" t="s">
        <v>90</v>
      </c>
      <c r="N123" s="230"/>
      <c r="O123" s="132"/>
      <c r="P123" s="2"/>
    </row>
    <row r="124" spans="1:17" s="2" customFormat="1" ht="6" customHeight="1" thickTop="1">
      <c r="A124" s="157"/>
      <c r="B124" s="157"/>
      <c r="C124" s="157"/>
      <c r="D124" s="28"/>
      <c r="E124" s="1"/>
      <c r="F124" s="28"/>
      <c r="G124" s="28"/>
      <c r="H124" s="28"/>
      <c r="I124" s="28"/>
      <c r="J124" s="28"/>
      <c r="K124" s="28"/>
      <c r="L124" s="231"/>
      <c r="M124" s="28"/>
      <c r="N124" s="319"/>
      <c r="O124" s="29"/>
    </row>
    <row r="125" spans="1:17" s="2" customFormat="1" ht="15" customHeight="1">
      <c r="A125" s="1"/>
      <c r="B125" s="320"/>
      <c r="C125" s="320"/>
      <c r="D125" s="315"/>
      <c r="E125" s="321"/>
      <c r="F125" s="315"/>
      <c r="G125" s="316"/>
      <c r="H125" s="317"/>
      <c r="I125" s="325" t="s">
        <v>174</v>
      </c>
      <c r="J125" s="321"/>
      <c r="K125" s="326">
        <v>21880</v>
      </c>
      <c r="L125" s="321"/>
      <c r="M125" s="315"/>
      <c r="N125" s="318"/>
      <c r="O125" s="322"/>
      <c r="P125" s="318"/>
      <c r="Q125" s="318"/>
    </row>
    <row r="126" spans="1:17" s="2" customFormat="1" ht="15" customHeight="1">
      <c r="A126" s="1"/>
      <c r="B126" s="320"/>
      <c r="C126" s="320"/>
      <c r="D126" s="315"/>
      <c r="E126" s="315"/>
      <c r="F126" s="315"/>
      <c r="G126" s="315"/>
      <c r="H126" s="315"/>
      <c r="I126" s="325" t="s">
        <v>170</v>
      </c>
      <c r="J126" s="321"/>
      <c r="K126" s="326">
        <f>K122-K125</f>
        <v>0</v>
      </c>
      <c r="L126" s="315"/>
      <c r="M126" s="315" t="s">
        <v>102</v>
      </c>
      <c r="N126" s="323"/>
      <c r="O126" s="322"/>
      <c r="P126" s="318"/>
      <c r="Q126" s="318"/>
    </row>
    <row r="127" spans="1:17" s="2" customFormat="1" ht="15" customHeight="1">
      <c r="A127" s="1"/>
      <c r="B127" s="320"/>
      <c r="C127" s="320"/>
      <c r="D127" s="315"/>
      <c r="E127" s="315"/>
      <c r="F127" s="315"/>
      <c r="G127" s="315"/>
      <c r="H127" s="315"/>
      <c r="I127" s="325"/>
      <c r="J127" s="321"/>
      <c r="K127" s="326"/>
      <c r="L127" s="315"/>
      <c r="M127" s="315"/>
      <c r="N127" s="323"/>
      <c r="O127" s="322"/>
      <c r="P127" s="318"/>
      <c r="Q127" s="318"/>
    </row>
    <row r="128" spans="1:17" s="2" customFormat="1" ht="6" customHeight="1">
      <c r="A128" s="1"/>
      <c r="B128" s="320"/>
      <c r="C128" s="320"/>
      <c r="D128" s="315"/>
      <c r="E128" s="315"/>
      <c r="F128" s="315"/>
      <c r="G128" s="315"/>
      <c r="H128" s="315"/>
      <c r="I128" s="325"/>
      <c r="J128" s="321"/>
      <c r="K128" s="326"/>
      <c r="L128" s="315"/>
      <c r="M128" s="315"/>
      <c r="N128" s="323"/>
      <c r="O128" s="322"/>
      <c r="P128" s="318"/>
      <c r="Q128" s="318"/>
    </row>
    <row r="129" spans="1:17" s="2" customFormat="1" ht="20.100000000000001" customHeight="1">
      <c r="A129" s="1"/>
      <c r="B129" s="320"/>
      <c r="C129" s="320"/>
      <c r="D129" s="318"/>
      <c r="E129" s="318"/>
      <c r="F129" s="318"/>
      <c r="G129" s="318"/>
      <c r="H129" s="318"/>
      <c r="I129" s="325"/>
      <c r="J129" s="318"/>
      <c r="K129" s="241"/>
      <c r="L129" s="314" t="s">
        <v>148</v>
      </c>
      <c r="M129" s="318"/>
      <c r="N129" s="318"/>
      <c r="O129" s="322"/>
      <c r="P129" s="318"/>
      <c r="Q129" s="318"/>
    </row>
    <row r="130" spans="1:17" s="2" customFormat="1" ht="20.100000000000001" customHeight="1">
      <c r="A130" s="1"/>
      <c r="B130" s="320"/>
      <c r="C130" s="320"/>
      <c r="D130" s="318"/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  <c r="O130" s="322"/>
      <c r="P130" s="318"/>
      <c r="Q130" s="318"/>
    </row>
    <row r="131" spans="1:17" s="2" customFormat="1" ht="20.100000000000001" customHeight="1">
      <c r="A131" s="1"/>
      <c r="B131" s="320"/>
      <c r="C131" s="320"/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  <c r="N131" s="318"/>
      <c r="O131" s="322"/>
      <c r="P131" s="318"/>
      <c r="Q131" s="318"/>
    </row>
    <row r="132" spans="1:17" s="2" customFormat="1" ht="20.100000000000001" customHeight="1">
      <c r="A132" s="1"/>
      <c r="B132" s="320"/>
      <c r="C132" s="320"/>
      <c r="D132" s="318"/>
      <c r="E132" s="318"/>
      <c r="F132" s="318"/>
      <c r="G132" s="318"/>
      <c r="H132" s="318"/>
      <c r="I132" s="318"/>
      <c r="J132" s="318"/>
      <c r="K132" s="318"/>
      <c r="L132" s="318"/>
      <c r="M132" s="324"/>
      <c r="N132" s="318"/>
      <c r="O132" s="322"/>
      <c r="P132" s="318"/>
      <c r="Q132" s="318"/>
    </row>
    <row r="133" spans="1:17" s="2" customFormat="1" ht="20.100000000000001" customHeight="1">
      <c r="A133" s="1"/>
      <c r="B133" s="320"/>
      <c r="C133" s="320"/>
      <c r="D133" s="318"/>
      <c r="E133" s="318"/>
      <c r="F133" s="318"/>
      <c r="G133" s="318"/>
      <c r="H133" s="318"/>
      <c r="I133" s="318"/>
      <c r="J133" s="318"/>
      <c r="K133" s="318"/>
      <c r="L133" s="318"/>
      <c r="M133" s="318"/>
      <c r="N133" s="318"/>
      <c r="O133" s="322"/>
      <c r="P133" s="318"/>
      <c r="Q133" s="318"/>
    </row>
    <row r="134" spans="1:17" s="2" customFormat="1" ht="20.100000000000001" customHeight="1">
      <c r="A134" s="1"/>
      <c r="B134" s="320"/>
      <c r="C134" s="320"/>
      <c r="D134" s="318"/>
      <c r="E134" s="318"/>
      <c r="F134" s="318"/>
      <c r="G134" s="318"/>
      <c r="H134" s="318"/>
      <c r="I134" s="318"/>
      <c r="J134" s="318"/>
      <c r="K134" s="318"/>
      <c r="L134" s="318"/>
      <c r="M134" s="318"/>
      <c r="N134" s="318"/>
      <c r="O134" s="322"/>
      <c r="P134" s="318"/>
      <c r="Q134" s="318"/>
    </row>
    <row r="135" spans="1:17" s="2" customFormat="1" ht="20.100000000000001" customHeight="1">
      <c r="A135" s="1"/>
      <c r="B135" s="1"/>
      <c r="C135" s="1"/>
      <c r="F135" s="318"/>
      <c r="G135" s="318"/>
      <c r="H135" s="318"/>
      <c r="I135" s="318"/>
      <c r="J135" s="318"/>
      <c r="O135"/>
    </row>
    <row r="136" spans="1:17" s="2" customFormat="1" ht="20.100000000000001" customHeight="1">
      <c r="A136" s="1"/>
      <c r="B136" s="1"/>
      <c r="C136" s="1"/>
      <c r="F136" s="318"/>
      <c r="G136" s="318"/>
      <c r="H136" s="318"/>
      <c r="I136" s="318"/>
      <c r="J136" s="318"/>
      <c r="O136"/>
    </row>
    <row r="137" spans="1:17" s="2" customFormat="1" ht="20.100000000000001" customHeight="1">
      <c r="A137" s="1"/>
      <c r="B137" s="1"/>
      <c r="C137" s="1"/>
      <c r="F137" s="318"/>
      <c r="G137" s="318"/>
      <c r="H137" s="318"/>
      <c r="I137" s="318"/>
      <c r="J137" s="318"/>
      <c r="O137"/>
    </row>
  </sheetData>
  <pageMargins left="0.25" right="0" top="0.25" bottom="0.25" header="0.3" footer="0.3"/>
  <pageSetup paperSize="9" scale="59" fitToHeight="2" orientation="landscape" useFirstPageNumber="1" horizontalDpi="4294967293" verticalDpi="0" r:id="rId1"/>
  <headerFooter alignWithMargins="0"/>
  <rowBreaks count="1" manualBreakCount="1">
    <brk id="60" min="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Budget-Forecast Comparison Q1</vt:lpstr>
      <vt:lpstr>Budget-Forecast Comparison Q2</vt:lpstr>
      <vt:lpstr>Budget-Forecast Comparison NOV</vt:lpstr>
      <vt:lpstr>Budget-Forecast Comparison Q3</vt:lpstr>
      <vt:lpstr>'Budget-Forecast Comparison NOV'!Print_Area</vt:lpstr>
      <vt:lpstr>'Budget-Forecast Comparison Q1'!Print_Area</vt:lpstr>
      <vt:lpstr>'Budget-Forecast Comparison Q2'!Print_Area</vt:lpstr>
      <vt:lpstr>'Budget-Forecast Comparison Q3'!Print_Area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2019-10-16T17:29:15Z</cp:lastPrinted>
  <dcterms:created xsi:type="dcterms:W3CDTF">2019-07-25T16:47:16Z</dcterms:created>
  <dcterms:modified xsi:type="dcterms:W3CDTF">2020-02-03T16:13:38Z</dcterms:modified>
</cp:coreProperties>
</file>